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6" i="1" l="1"/>
  <c r="H26" i="1"/>
  <c r="E11" i="1"/>
  <c r="G11" i="1" l="1"/>
  <c r="G19" i="1"/>
  <c r="G26" i="1"/>
  <c r="H19" i="1" l="1"/>
  <c r="G12" i="1"/>
  <c r="G13" i="1"/>
  <c r="G14" i="1"/>
  <c r="G15" i="1"/>
  <c r="G16" i="1"/>
  <c r="E16" i="1" s="1"/>
  <c r="F17" i="1"/>
  <c r="F119" i="1"/>
  <c r="F16" i="1"/>
  <c r="E118" i="1"/>
  <c r="F118" i="1"/>
  <c r="F126" i="1"/>
  <c r="E125" i="1"/>
  <c r="E19" i="1" l="1"/>
  <c r="H11" i="1"/>
  <c r="G114" i="1"/>
  <c r="G115" i="1"/>
  <c r="G116" i="1"/>
  <c r="E116" i="1" s="1"/>
  <c r="G117" i="1"/>
  <c r="G118" i="1"/>
  <c r="G113" i="1"/>
  <c r="H114" i="1"/>
  <c r="E114" i="1" s="1"/>
  <c r="H115" i="1"/>
  <c r="H116" i="1"/>
  <c r="H117" i="1"/>
  <c r="H118" i="1"/>
  <c r="H113" i="1"/>
  <c r="E120" i="1"/>
  <c r="E121" i="1"/>
  <c r="E122" i="1"/>
  <c r="E123" i="1"/>
  <c r="E124" i="1"/>
  <c r="G126" i="1"/>
  <c r="H126" i="1"/>
  <c r="E117" i="1"/>
  <c r="E115" i="1"/>
  <c r="G119" i="1" l="1"/>
  <c r="E126" i="1"/>
  <c r="E113" i="1"/>
  <c r="H119" i="1"/>
  <c r="H82" i="1"/>
  <c r="G70" i="1"/>
  <c r="G75" i="1" s="1"/>
  <c r="G71" i="1"/>
  <c r="G72" i="1"/>
  <c r="G73" i="1"/>
  <c r="G74" i="1"/>
  <c r="G69" i="1"/>
  <c r="G85" i="1"/>
  <c r="G90" i="1" s="1"/>
  <c r="G86" i="1"/>
  <c r="G87" i="1"/>
  <c r="G88" i="1"/>
  <c r="G89" i="1"/>
  <c r="G84" i="1"/>
  <c r="G92" i="1"/>
  <c r="G93" i="1"/>
  <c r="G94" i="1"/>
  <c r="G95" i="1"/>
  <c r="G96" i="1"/>
  <c r="G91" i="1"/>
  <c r="G56" i="1"/>
  <c r="G49" i="1" s="1"/>
  <c r="G57" i="1"/>
  <c r="G50" i="1" s="1"/>
  <c r="G58" i="1"/>
  <c r="G51" i="1" s="1"/>
  <c r="G59" i="1"/>
  <c r="G52" i="1" s="1"/>
  <c r="G60" i="1"/>
  <c r="G53" i="1" s="1"/>
  <c r="G55" i="1"/>
  <c r="G48" i="1" s="1"/>
  <c r="G62" i="1"/>
  <c r="G68" i="1" s="1"/>
  <c r="H92" i="1"/>
  <c r="H85" i="1" s="1"/>
  <c r="E85" i="1" s="1"/>
  <c r="H93" i="1"/>
  <c r="H86" i="1" s="1"/>
  <c r="E86" i="1" s="1"/>
  <c r="H94" i="1"/>
  <c r="H95" i="1"/>
  <c r="H88" i="1" s="1"/>
  <c r="E88" i="1" s="1"/>
  <c r="H96" i="1"/>
  <c r="H89" i="1" s="1"/>
  <c r="E89" i="1" s="1"/>
  <c r="H91" i="1"/>
  <c r="H84" i="1" s="1"/>
  <c r="H87" i="1"/>
  <c r="E87" i="1" s="1"/>
  <c r="H111" i="1"/>
  <c r="G111" i="1"/>
  <c r="E110" i="1"/>
  <c r="E109" i="1"/>
  <c r="E108" i="1"/>
  <c r="E107" i="1"/>
  <c r="E106" i="1"/>
  <c r="E105" i="1"/>
  <c r="H104" i="1"/>
  <c r="G104" i="1"/>
  <c r="E103" i="1"/>
  <c r="E102" i="1"/>
  <c r="E101" i="1"/>
  <c r="E100" i="1"/>
  <c r="E99" i="1"/>
  <c r="E98" i="1"/>
  <c r="E95" i="1"/>
  <c r="E93" i="1"/>
  <c r="H70" i="1"/>
  <c r="H71" i="1"/>
  <c r="H72" i="1"/>
  <c r="H73" i="1"/>
  <c r="E73" i="1" s="1"/>
  <c r="H74" i="1"/>
  <c r="E69" i="1"/>
  <c r="H56" i="1"/>
  <c r="H57" i="1"/>
  <c r="H58" i="1"/>
  <c r="H59" i="1"/>
  <c r="H60" i="1"/>
  <c r="G82" i="1"/>
  <c r="E81" i="1"/>
  <c r="E80" i="1"/>
  <c r="E79" i="1"/>
  <c r="E78" i="1"/>
  <c r="E77" i="1"/>
  <c r="E76" i="1"/>
  <c r="E71" i="1"/>
  <c r="H68" i="1"/>
  <c r="E67" i="1"/>
  <c r="E66" i="1"/>
  <c r="E65" i="1"/>
  <c r="E64" i="1"/>
  <c r="E63" i="1"/>
  <c r="E119" i="1" l="1"/>
  <c r="H49" i="1"/>
  <c r="H12" i="1" s="1"/>
  <c r="E12" i="1" s="1"/>
  <c r="H50" i="1"/>
  <c r="H13" i="1" s="1"/>
  <c r="E13" i="1" s="1"/>
  <c r="E74" i="1"/>
  <c r="E70" i="1"/>
  <c r="E72" i="1"/>
  <c r="E94" i="1"/>
  <c r="G97" i="1"/>
  <c r="E62" i="1"/>
  <c r="E68" i="1" s="1"/>
  <c r="E96" i="1"/>
  <c r="E92" i="1"/>
  <c r="E84" i="1"/>
  <c r="E90" i="1" s="1"/>
  <c r="H90" i="1"/>
  <c r="H97" i="1"/>
  <c r="E91" i="1"/>
  <c r="E111" i="1"/>
  <c r="E104" i="1"/>
  <c r="H53" i="1"/>
  <c r="H16" i="1" s="1"/>
  <c r="H52" i="1"/>
  <c r="H51" i="1"/>
  <c r="E82" i="1"/>
  <c r="H75" i="1"/>
  <c r="H61" i="1"/>
  <c r="G61" i="1"/>
  <c r="E60" i="1"/>
  <c r="E59" i="1"/>
  <c r="E58" i="1"/>
  <c r="E57" i="1"/>
  <c r="E56" i="1"/>
  <c r="E55" i="1"/>
  <c r="G54" i="1"/>
  <c r="E50" i="1"/>
  <c r="E49" i="1"/>
  <c r="H45" i="1"/>
  <c r="E45" i="1" s="1"/>
  <c r="H44" i="1"/>
  <c r="H30" i="1" s="1"/>
  <c r="H43" i="1"/>
  <c r="H29" i="1" s="1"/>
  <c r="H42" i="1"/>
  <c r="H41" i="1"/>
  <c r="H27" i="1" s="1"/>
  <c r="H28" i="1"/>
  <c r="H21" i="1" s="1"/>
  <c r="H31" i="1"/>
  <c r="E31" i="1" s="1"/>
  <c r="G27" i="1"/>
  <c r="G28" i="1"/>
  <c r="G21" i="1" s="1"/>
  <c r="G29" i="1"/>
  <c r="G30" i="1"/>
  <c r="G31" i="1"/>
  <c r="H46" i="1"/>
  <c r="G46" i="1"/>
  <c r="E44" i="1"/>
  <c r="E43" i="1"/>
  <c r="E42" i="1"/>
  <c r="E41" i="1"/>
  <c r="E40" i="1"/>
  <c r="H38" i="1"/>
  <c r="G38" i="1"/>
  <c r="H37" i="1"/>
  <c r="G37" i="1"/>
  <c r="H36" i="1"/>
  <c r="G36" i="1"/>
  <c r="H35" i="1"/>
  <c r="G35" i="1"/>
  <c r="H34" i="1"/>
  <c r="G34" i="1"/>
  <c r="G33" i="1"/>
  <c r="E36" i="1"/>
  <c r="E37" i="1"/>
  <c r="H39" i="1"/>
  <c r="G39" i="1"/>
  <c r="G20" i="1"/>
  <c r="G22" i="1"/>
  <c r="G23" i="1"/>
  <c r="G24" i="1"/>
  <c r="G17" i="1"/>
  <c r="E75" i="1" l="1"/>
  <c r="E53" i="1"/>
  <c r="E48" i="1"/>
  <c r="E54" i="1" s="1"/>
  <c r="H17" i="1"/>
  <c r="E51" i="1"/>
  <c r="H14" i="1"/>
  <c r="E14" i="1" s="1"/>
  <c r="E52" i="1"/>
  <c r="H15" i="1"/>
  <c r="E15" i="1" s="1"/>
  <c r="E97" i="1"/>
  <c r="E61" i="1"/>
  <c r="H54" i="1"/>
  <c r="H24" i="1"/>
  <c r="E24" i="1"/>
  <c r="H23" i="1"/>
  <c r="E30" i="1"/>
  <c r="H22" i="1"/>
  <c r="E29" i="1"/>
  <c r="E22" i="1"/>
  <c r="E28" i="1"/>
  <c r="E27" i="1"/>
  <c r="H20" i="1"/>
  <c r="H32" i="1"/>
  <c r="E20" i="1"/>
  <c r="E46" i="1"/>
  <c r="E32" i="1"/>
  <c r="G32" i="1"/>
  <c r="E21" i="1"/>
  <c r="E23" i="1"/>
  <c r="H25" i="1"/>
  <c r="G25" i="1"/>
  <c r="E38" i="1"/>
  <c r="E35" i="1"/>
  <c r="E34" i="1"/>
  <c r="E33" i="1"/>
  <c r="E17" i="1" l="1"/>
  <c r="E25" i="1"/>
  <c r="E39" i="1"/>
</calcChain>
</file>

<file path=xl/sharedStrings.xml><?xml version="1.0" encoding="utf-8"?>
<sst xmlns="http://schemas.openxmlformats.org/spreadsheetml/2006/main" count="334" uniqueCount="68">
  <si>
    <t>№ п/п</t>
  </si>
  <si>
    <t>Цели, задачи, мероприятия муниципальной программы</t>
  </si>
  <si>
    <t>Исполнитель мероприятия муниципальной программы</t>
  </si>
  <si>
    <t>Срок реализации мероприятий муниципальной программы</t>
  </si>
  <si>
    <t>Объем финансирования, тыс. руб.*</t>
  </si>
  <si>
    <t>Финансовые средства, всего</t>
  </si>
  <si>
    <t>в том числе:</t>
  </si>
  <si>
    <t>ФБ
**</t>
  </si>
  <si>
    <t>ОБ
**</t>
  </si>
  <si>
    <t>МБ
**</t>
  </si>
  <si>
    <t>ВИ
**</t>
  </si>
  <si>
    <t>Показатели результативности реализации муниципальной программы ***</t>
  </si>
  <si>
    <t xml:space="preserve">Наименование показателя </t>
  </si>
  <si>
    <t xml:space="preserve">Плановое значение </t>
  </si>
  <si>
    <t>Перечень мероприятий муниципальной программы, планируемых целевых индикаторов, показателей результативности реализации муниципальной программы</t>
  </si>
  <si>
    <t xml:space="preserve">Муниципальная программа «Совершенствование механизмов управления муниципальным имуществом» </t>
  </si>
  <si>
    <t>Повышение эффективности управления муниципальным имуществом.</t>
  </si>
  <si>
    <t>2024-2030</t>
  </si>
  <si>
    <t>2019-2030</t>
  </si>
  <si>
    <t>Управление по распоряжению муниципальным имуществом</t>
  </si>
  <si>
    <t>Подпрограмма 1 «Создание условий для эффективного использования муниципального имущества Шелеховского района»</t>
  </si>
  <si>
    <t>Обеспечение деятельности Управления по распоряжению муниципальным имуществом Администрации Шелеховского муниципального района.</t>
  </si>
  <si>
    <t>1.</t>
  </si>
  <si>
    <t>1.1.</t>
  </si>
  <si>
    <t>Обеспечение деятельности Управления по распоряжению муниципальным имуществом Администрации Шелеховского муниципального района</t>
  </si>
  <si>
    <t>-</t>
  </si>
  <si>
    <t>1.1.1</t>
  </si>
  <si>
    <t>Мероприятия, направленные на обеспечение выполнения полномочий и муниципальных функций в сфере градостроительной деятельности, распоряжения муниципальным имуществом и земельными ресурсами Шелеховского района</t>
  </si>
  <si>
    <t>1.1.2</t>
  </si>
  <si>
    <t>Повышение эффективности управления муниципальным имуществом и земельными ресурсами Шелеховского района</t>
  </si>
  <si>
    <t>Подпрограмма 2 «Совершенствование земельных и имущественных отношений на территории Шелеховского района»</t>
  </si>
  <si>
    <t xml:space="preserve">1 ежегодно
100 % ежегодно
</t>
  </si>
  <si>
    <t>2.</t>
  </si>
  <si>
    <t xml:space="preserve">Повышение эффективности использования 
муниципального имущества, регулирование земельных и имущественных отношений
</t>
  </si>
  <si>
    <t>2.1.</t>
  </si>
  <si>
    <t>Обеспечение проведения инвентаризации и оценки муниципального имущества, находящегося в муниципальной собственности</t>
  </si>
  <si>
    <t>23 ед. ежегодно</t>
  </si>
  <si>
    <t>Выполнение работ по технической инвентаризации объектов недвижимого имущества, проведение оценки объектов недвижимого имущества, в т.ч. земельных участков. Государственная регистрация права муниципальной собственности на объекты недвижимого имущества, используемые для передачи электрической, тепловой энергии, водоснабжения и водоотведения</t>
  </si>
  <si>
    <t>2.1.1</t>
  </si>
  <si>
    <t>2.2</t>
  </si>
  <si>
    <t>Обеспечение формирования земельных участков</t>
  </si>
  <si>
    <t>Количество земельных участков, в отношении которых, проведены кадастровые работы по их формированию, и осуществлена постановка на государственный кадастровый учет</t>
  </si>
  <si>
    <t>30 ед. ежегодно</t>
  </si>
  <si>
    <t>2.2.1</t>
  </si>
  <si>
    <t>Выполнение кадастровых работ по  формированию земельных участков, постановка на государственный кадастровый учет</t>
  </si>
  <si>
    <t>Подпрограмма 3 «Повышение устойчивости жилых домов, основных объектов и систем жизнеобеспечения на территории Шелеховского района»</t>
  </si>
  <si>
    <t>3</t>
  </si>
  <si>
    <t>Достижение приемлемого уровня сейсмической безопасности на территории Шелеховского района</t>
  </si>
  <si>
    <t>3.1</t>
  </si>
  <si>
    <t>3.1.1</t>
  </si>
  <si>
    <t>3.1.2</t>
  </si>
  <si>
    <t>Сейсмоусиление существующих отдельных социальных объектов, зданий и сооружений, задействованных в системе экстренного реагирования и ликвидации последствий чрезвычайных ситуаций либо строительство новых сейсмостойких объектов взамен тех объектов, сейсмоусиление или реконструкция которых экономически нецеле-сообразны, включая использование современных, в том числе зарубежных, технологий и строительных материалов, применяемых в строительстве</t>
  </si>
  <si>
    <t>Ввод  в  эксплуатацию  блока № 1 МКОУ Шелеховского района «Большелугская средняя образовательная школа № 8»</t>
  </si>
  <si>
    <t>Строительство блока № 1 МКОУ Шелеховского района «Большелугская средняя образовательная школа № 8», расположенного по адресу: Иркутская область, Шелеховский район, пос. Большой луг, ул. 2-я Железнодорожная, 17</t>
  </si>
  <si>
    <t>2021 г. – 1 объект</t>
  </si>
  <si>
    <t>Прохождение проверки достоверности сметной стоимости объекта</t>
  </si>
  <si>
    <t xml:space="preserve">Количество объектов, по которым
пройдена проверка достоверности сметной стоимости объектов капитального строительства
</t>
  </si>
  <si>
    <t xml:space="preserve">2019 г. – 1 объект 
(Прохождение проверки достоверности сметной стоимости объектов капитального строительства)
</t>
  </si>
  <si>
    <t xml:space="preserve">Количество выявленных и зафиксированных нарушений финансово-правовых нарушений контрольно-надзорными органами
                                                          Доля исполненных полномочий управления по распоряжению муниципальным имуществом без нарушений к общему количеству полномочий
</t>
  </si>
  <si>
    <t xml:space="preserve">Подпрограмма 4 «Переселение граждан, проживающих на территории сельских поселений Шелеховского района, из ветхого и аварийного жилищного фонда» </t>
  </si>
  <si>
    <t>4</t>
  </si>
  <si>
    <t xml:space="preserve">Ликвидация аварийного жилищного фонда </t>
  </si>
  <si>
    <t>Расселенная площадь</t>
  </si>
  <si>
    <t xml:space="preserve">Реализация мероприятий по обеспечению граждан 
из ветхого и аварийного жилищного фонда,  признанного в установленном порядке аварийными и подлежащими сносу, существующего в настоящее время, с учетом аварийного жилищного фонда, признанного таковым после 1 января 2012 года, благоустроенными жилыми помещениями, отвечающими установленным санитарным и техническим правилам и нормам, иным требованиям законодательства 
</t>
  </si>
  <si>
    <t>4.1</t>
  </si>
  <si>
    <t>Количество объектов недвижимого имущества, в отношении которых выполнены работы по технической инвентаризации
Количество объектов недвижимого имущества, в отношении которых выполнены работы по оценке</t>
  </si>
  <si>
    <t>2024-2025гг,                                    356,3 кв. м.</t>
  </si>
  <si>
    <t>"Приложение 5
к муниципальной программе "Совершенствование механизмов управления муниципальным имуществом» на 2019-2030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</si>
</sst>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topLeftCell="A130" zoomScale="85" zoomScaleNormal="85" workbookViewId="0">
      <selection activeCell="N15" sqref="N15"/>
    </sheetView>
  </sheetViews>
  <sheetFormatPr defaultRowHeight="15" x14ac:dyDescent="0.25"/>
  <cols>
    <col min="1" max="1" width="5.85546875" customWidth="1"/>
    <col min="2" max="2" width="24.5703125" customWidth="1"/>
    <col min="3" max="3" width="13.5703125" customWidth="1"/>
    <col min="4" max="4" width="10.140625" customWidth="1"/>
    <col min="5" max="5" width="16.7109375" customWidth="1"/>
    <col min="6" max="6" width="11.140625" customWidth="1"/>
    <col min="7" max="7" width="11" customWidth="1"/>
    <col min="8" max="8" width="19.140625" customWidth="1"/>
    <col min="9" max="9" width="4.5703125" customWidth="1"/>
    <col min="10" max="10" width="17.140625" customWidth="1"/>
    <col min="11" max="11" width="16.85546875" customWidth="1"/>
  </cols>
  <sheetData>
    <row r="1" spans="1:11" ht="62.25" customHeight="1" x14ac:dyDescent="0.25">
      <c r="A1" s="1"/>
      <c r="B1" s="1"/>
      <c r="C1" s="1"/>
      <c r="D1" s="1"/>
      <c r="E1" s="1"/>
      <c r="F1" s="1"/>
      <c r="G1" s="1"/>
      <c r="H1" s="11" t="s">
        <v>67</v>
      </c>
      <c r="I1" s="31"/>
      <c r="J1" s="31"/>
      <c r="K1" s="31"/>
    </row>
    <row r="2" spans="1:11" ht="51" customHeight="1" x14ac:dyDescent="0.25">
      <c r="A2" s="1"/>
      <c r="B2" s="1"/>
      <c r="C2" s="1"/>
      <c r="D2" s="1"/>
      <c r="E2" s="1"/>
      <c r="F2" s="1"/>
      <c r="G2" s="1"/>
      <c r="H2" s="11"/>
      <c r="I2" s="11"/>
      <c r="J2" s="11"/>
      <c r="K2" s="1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2.75" customHeight="1" x14ac:dyDescent="0.3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50.25" customHeight="1" x14ac:dyDescent="0.25">
      <c r="A6" s="15" t="s">
        <v>0</v>
      </c>
      <c r="B6" s="15" t="s">
        <v>1</v>
      </c>
      <c r="C6" s="15" t="s">
        <v>2</v>
      </c>
      <c r="D6" s="15" t="s">
        <v>3</v>
      </c>
      <c r="E6" s="41" t="s">
        <v>4</v>
      </c>
      <c r="F6" s="42"/>
      <c r="G6" s="42"/>
      <c r="H6" s="42"/>
      <c r="I6" s="43"/>
      <c r="J6" s="41" t="s">
        <v>11</v>
      </c>
      <c r="K6" s="43"/>
    </row>
    <row r="7" spans="1:11" ht="21" customHeight="1" x14ac:dyDescent="0.25">
      <c r="A7" s="16"/>
      <c r="B7" s="16"/>
      <c r="C7" s="16"/>
      <c r="D7" s="16"/>
      <c r="E7" s="15" t="s">
        <v>5</v>
      </c>
      <c r="F7" s="32" t="s">
        <v>6</v>
      </c>
      <c r="G7" s="33"/>
      <c r="H7" s="33"/>
      <c r="I7" s="34"/>
      <c r="J7" s="15" t="s">
        <v>12</v>
      </c>
      <c r="K7" s="15" t="s">
        <v>13</v>
      </c>
    </row>
    <row r="8" spans="1:11" ht="26.25" customHeight="1" x14ac:dyDescent="0.25">
      <c r="A8" s="17"/>
      <c r="B8" s="17"/>
      <c r="C8" s="17"/>
      <c r="D8" s="17"/>
      <c r="E8" s="17"/>
      <c r="F8" s="2" t="s">
        <v>7</v>
      </c>
      <c r="G8" s="2" t="s">
        <v>8</v>
      </c>
      <c r="H8" s="2" t="s">
        <v>9</v>
      </c>
      <c r="I8" s="2" t="s">
        <v>10</v>
      </c>
      <c r="J8" s="17"/>
      <c r="K8" s="17"/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</row>
    <row r="10" spans="1:11" ht="15.75" customHeight="1" x14ac:dyDescent="0.25">
      <c r="A10" s="32" t="s">
        <v>15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</row>
    <row r="11" spans="1:11" ht="20.100000000000001" customHeight="1" x14ac:dyDescent="0.25">
      <c r="A11" s="35" t="s">
        <v>16</v>
      </c>
      <c r="B11" s="36"/>
      <c r="C11" s="15" t="s">
        <v>19</v>
      </c>
      <c r="D11" s="2">
        <v>2019</v>
      </c>
      <c r="E11" s="8">
        <f>G11+H11</f>
        <v>28827.551500000001</v>
      </c>
      <c r="F11" s="6" t="s">
        <v>25</v>
      </c>
      <c r="G11" s="8">
        <f>G19+G48</f>
        <v>4201.7</v>
      </c>
      <c r="H11" s="8">
        <f>H19+H48+H84+H113</f>
        <v>24625.851500000001</v>
      </c>
      <c r="I11" s="2" t="s">
        <v>25</v>
      </c>
      <c r="J11" s="15"/>
      <c r="K11" s="15"/>
    </row>
    <row r="12" spans="1:11" ht="20.100000000000001" customHeight="1" x14ac:dyDescent="0.25">
      <c r="A12" s="37"/>
      <c r="B12" s="38"/>
      <c r="C12" s="16"/>
      <c r="D12" s="2">
        <v>2020</v>
      </c>
      <c r="E12" s="6">
        <f t="shared" ref="E12:E15" si="0">G12+H12</f>
        <v>35454.6</v>
      </c>
      <c r="F12" s="6" t="s">
        <v>25</v>
      </c>
      <c r="G12" s="6">
        <f t="shared" ref="G12:G16" si="1">G20+G49+G85+G114</f>
        <v>740.9</v>
      </c>
      <c r="H12" s="6">
        <f t="shared" ref="H12:H16" si="2">H20+H49+H85+H114</f>
        <v>34713.699999999997</v>
      </c>
      <c r="I12" s="2" t="s">
        <v>25</v>
      </c>
      <c r="J12" s="16"/>
      <c r="K12" s="16"/>
    </row>
    <row r="13" spans="1:11" ht="20.100000000000001" customHeight="1" x14ac:dyDescent="0.25">
      <c r="A13" s="37"/>
      <c r="B13" s="38"/>
      <c r="C13" s="16"/>
      <c r="D13" s="2">
        <v>2021</v>
      </c>
      <c r="E13" s="6">
        <f t="shared" si="0"/>
        <v>32764.799999999999</v>
      </c>
      <c r="F13" s="6" t="s">
        <v>25</v>
      </c>
      <c r="G13" s="6">
        <f t="shared" si="1"/>
        <v>610.9</v>
      </c>
      <c r="H13" s="6">
        <f t="shared" si="2"/>
        <v>32153.899999999998</v>
      </c>
      <c r="I13" s="2" t="s">
        <v>25</v>
      </c>
      <c r="J13" s="16"/>
      <c r="K13" s="16"/>
    </row>
    <row r="14" spans="1:11" ht="20.100000000000001" customHeight="1" x14ac:dyDescent="0.25">
      <c r="A14" s="37"/>
      <c r="B14" s="38"/>
      <c r="C14" s="16"/>
      <c r="D14" s="2">
        <v>2022</v>
      </c>
      <c r="E14" s="6">
        <f t="shared" si="0"/>
        <v>17043.5</v>
      </c>
      <c r="F14" s="6" t="s">
        <v>25</v>
      </c>
      <c r="G14" s="6">
        <f t="shared" si="1"/>
        <v>610.9</v>
      </c>
      <c r="H14" s="6">
        <f t="shared" si="2"/>
        <v>16432.599999999999</v>
      </c>
      <c r="I14" s="2" t="s">
        <v>25</v>
      </c>
      <c r="J14" s="16"/>
      <c r="K14" s="16"/>
    </row>
    <row r="15" spans="1:11" ht="20.100000000000001" customHeight="1" x14ac:dyDescent="0.25">
      <c r="A15" s="37"/>
      <c r="B15" s="38"/>
      <c r="C15" s="16"/>
      <c r="D15" s="2">
        <v>2023</v>
      </c>
      <c r="E15" s="6">
        <f t="shared" si="0"/>
        <v>17043.5</v>
      </c>
      <c r="F15" s="6" t="s">
        <v>25</v>
      </c>
      <c r="G15" s="6">
        <f t="shared" si="1"/>
        <v>610.9</v>
      </c>
      <c r="H15" s="6">
        <f t="shared" si="2"/>
        <v>16432.599999999999</v>
      </c>
      <c r="I15" s="2" t="s">
        <v>25</v>
      </c>
      <c r="J15" s="16"/>
      <c r="K15" s="16"/>
    </row>
    <row r="16" spans="1:11" ht="20.100000000000001" customHeight="1" x14ac:dyDescent="0.25">
      <c r="A16" s="37"/>
      <c r="B16" s="38"/>
      <c r="C16" s="16"/>
      <c r="D16" s="2" t="s">
        <v>17</v>
      </c>
      <c r="E16" s="6">
        <f>G16+H16+F16</f>
        <v>137650.38700000002</v>
      </c>
      <c r="F16" s="6">
        <f>F118</f>
        <v>17435.931</v>
      </c>
      <c r="G16" s="6">
        <f t="shared" si="1"/>
        <v>5149.8</v>
      </c>
      <c r="H16" s="6">
        <f t="shared" si="2"/>
        <v>115064.65600000002</v>
      </c>
      <c r="I16" s="2" t="s">
        <v>25</v>
      </c>
      <c r="J16" s="16"/>
      <c r="K16" s="16"/>
    </row>
    <row r="17" spans="1:11" ht="20.100000000000001" customHeight="1" x14ac:dyDescent="0.25">
      <c r="A17" s="39"/>
      <c r="B17" s="40"/>
      <c r="C17" s="17"/>
      <c r="D17" s="2" t="s">
        <v>18</v>
      </c>
      <c r="E17" s="6">
        <f>SUM(E11:E16)</f>
        <v>268784.33850000001</v>
      </c>
      <c r="F17" s="6">
        <f>SUM(F11:F16)</f>
        <v>17435.931</v>
      </c>
      <c r="G17" s="6">
        <f t="shared" ref="G17:H17" si="3">SUM(G11:G16)</f>
        <v>11925.099999999999</v>
      </c>
      <c r="H17" s="6">
        <f t="shared" si="3"/>
        <v>239423.30750000002</v>
      </c>
      <c r="I17" s="4" t="s">
        <v>25</v>
      </c>
      <c r="J17" s="17"/>
      <c r="K17" s="17"/>
    </row>
    <row r="18" spans="1:11" ht="16.5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/>
      <c r="I18" s="42"/>
      <c r="J18" s="42"/>
      <c r="K18" s="43"/>
    </row>
    <row r="19" spans="1:11" ht="20.100000000000001" customHeight="1" x14ac:dyDescent="0.25">
      <c r="A19" s="15" t="s">
        <v>22</v>
      </c>
      <c r="B19" s="15" t="s">
        <v>21</v>
      </c>
      <c r="C19" s="24" t="s">
        <v>19</v>
      </c>
      <c r="D19" s="2">
        <v>2019</v>
      </c>
      <c r="E19" s="8">
        <f>G19+H19</f>
        <v>23638.899999999998</v>
      </c>
      <c r="F19" s="8" t="s">
        <v>25</v>
      </c>
      <c r="G19" s="8">
        <f>G26</f>
        <v>1019.1</v>
      </c>
      <c r="H19" s="8">
        <f>H26</f>
        <v>22619.8</v>
      </c>
      <c r="I19" s="2" t="s">
        <v>25</v>
      </c>
      <c r="J19" s="15"/>
      <c r="K19" s="15"/>
    </row>
    <row r="20" spans="1:11" ht="20.100000000000001" customHeight="1" x14ac:dyDescent="0.25">
      <c r="A20" s="16"/>
      <c r="B20" s="16"/>
      <c r="C20" s="25"/>
      <c r="D20" s="2">
        <v>2020</v>
      </c>
      <c r="E20" s="6">
        <f t="shared" ref="E20:E24" si="4">G20+H20</f>
        <v>15332.1</v>
      </c>
      <c r="F20" s="6" t="s">
        <v>25</v>
      </c>
      <c r="G20" s="6">
        <f t="shared" ref="G20:H24" si="5">G27</f>
        <v>740.9</v>
      </c>
      <c r="H20" s="6">
        <f t="shared" si="5"/>
        <v>14591.2</v>
      </c>
      <c r="I20" s="2" t="s">
        <v>25</v>
      </c>
      <c r="J20" s="16"/>
      <c r="K20" s="16"/>
    </row>
    <row r="21" spans="1:11" ht="20.100000000000001" customHeight="1" x14ac:dyDescent="0.25">
      <c r="A21" s="16"/>
      <c r="B21" s="16"/>
      <c r="C21" s="25"/>
      <c r="D21" s="2">
        <v>2021</v>
      </c>
      <c r="E21" s="6">
        <f t="shared" si="4"/>
        <v>15244.499999999998</v>
      </c>
      <c r="F21" s="6" t="s">
        <v>25</v>
      </c>
      <c r="G21" s="6">
        <f t="shared" si="5"/>
        <v>610.9</v>
      </c>
      <c r="H21" s="6">
        <f t="shared" si="5"/>
        <v>14633.599999999999</v>
      </c>
      <c r="I21" s="2" t="s">
        <v>25</v>
      </c>
      <c r="J21" s="16"/>
      <c r="K21" s="16"/>
    </row>
    <row r="22" spans="1:11" ht="20.100000000000001" customHeight="1" x14ac:dyDescent="0.25">
      <c r="A22" s="16"/>
      <c r="B22" s="16"/>
      <c r="C22" s="25"/>
      <c r="D22" s="2">
        <v>2022</v>
      </c>
      <c r="E22" s="6">
        <f t="shared" si="4"/>
        <v>15244.499999999998</v>
      </c>
      <c r="F22" s="6" t="s">
        <v>25</v>
      </c>
      <c r="G22" s="6">
        <f t="shared" si="5"/>
        <v>610.9</v>
      </c>
      <c r="H22" s="6">
        <f t="shared" si="5"/>
        <v>14633.599999999999</v>
      </c>
      <c r="I22" s="2" t="s">
        <v>25</v>
      </c>
      <c r="J22" s="16"/>
      <c r="K22" s="16"/>
    </row>
    <row r="23" spans="1:11" ht="20.100000000000001" customHeight="1" x14ac:dyDescent="0.25">
      <c r="A23" s="16"/>
      <c r="B23" s="16"/>
      <c r="C23" s="25"/>
      <c r="D23" s="2">
        <v>2023</v>
      </c>
      <c r="E23" s="6">
        <f t="shared" si="4"/>
        <v>15244.499999999998</v>
      </c>
      <c r="F23" s="6" t="s">
        <v>25</v>
      </c>
      <c r="G23" s="6">
        <f t="shared" si="5"/>
        <v>610.9</v>
      </c>
      <c r="H23" s="6">
        <f t="shared" si="5"/>
        <v>14633.599999999999</v>
      </c>
      <c r="I23" s="2" t="s">
        <v>25</v>
      </c>
      <c r="J23" s="16"/>
      <c r="K23" s="16"/>
    </row>
    <row r="24" spans="1:11" ht="20.100000000000001" customHeight="1" x14ac:dyDescent="0.25">
      <c r="A24" s="16"/>
      <c r="B24" s="16"/>
      <c r="C24" s="25"/>
      <c r="D24" s="2" t="s">
        <v>17</v>
      </c>
      <c r="E24" s="6">
        <f t="shared" si="4"/>
        <v>106711.50000000001</v>
      </c>
      <c r="F24" s="6" t="s">
        <v>25</v>
      </c>
      <c r="G24" s="6">
        <f t="shared" si="5"/>
        <v>4276.3</v>
      </c>
      <c r="H24" s="6">
        <f t="shared" si="5"/>
        <v>102435.20000000001</v>
      </c>
      <c r="I24" s="2" t="s">
        <v>25</v>
      </c>
      <c r="J24" s="16"/>
      <c r="K24" s="16"/>
    </row>
    <row r="25" spans="1:11" ht="20.100000000000001" customHeight="1" x14ac:dyDescent="0.25">
      <c r="A25" s="17"/>
      <c r="B25" s="17"/>
      <c r="C25" s="26"/>
      <c r="D25" s="2" t="s">
        <v>18</v>
      </c>
      <c r="E25" s="6">
        <f>SUM(E19:E24)</f>
        <v>191416</v>
      </c>
      <c r="F25" s="6" t="s">
        <v>25</v>
      </c>
      <c r="G25" s="6">
        <f t="shared" ref="G25:H25" si="6">SUM(G19:G24)</f>
        <v>7869</v>
      </c>
      <c r="H25" s="6">
        <f t="shared" si="6"/>
        <v>183547</v>
      </c>
      <c r="I25" s="4" t="s">
        <v>25</v>
      </c>
      <c r="J25" s="17"/>
      <c r="K25" s="17"/>
    </row>
    <row r="26" spans="1:11" ht="20.100000000000001" customHeight="1" x14ac:dyDescent="0.25">
      <c r="A26" s="15" t="s">
        <v>23</v>
      </c>
      <c r="B26" s="15" t="s">
        <v>24</v>
      </c>
      <c r="C26" s="15" t="s">
        <v>19</v>
      </c>
      <c r="D26" s="2">
        <v>2019</v>
      </c>
      <c r="E26" s="8">
        <f>G26+H26</f>
        <v>23638.899999999998</v>
      </c>
      <c r="F26" s="8" t="s">
        <v>25</v>
      </c>
      <c r="G26" s="8">
        <f>G33+G40</f>
        <v>1019.1</v>
      </c>
      <c r="H26" s="8">
        <f>H33+H40</f>
        <v>22619.8</v>
      </c>
      <c r="I26" s="2" t="s">
        <v>25</v>
      </c>
      <c r="J26" s="15" t="s">
        <v>58</v>
      </c>
      <c r="K26" s="15" t="s">
        <v>31</v>
      </c>
    </row>
    <row r="27" spans="1:11" ht="20.100000000000001" customHeight="1" x14ac:dyDescent="0.25">
      <c r="A27" s="16"/>
      <c r="B27" s="16"/>
      <c r="C27" s="16"/>
      <c r="D27" s="2">
        <v>2020</v>
      </c>
      <c r="E27" s="6">
        <f t="shared" ref="E27:E31" si="7">G27+H27</f>
        <v>15332.1</v>
      </c>
      <c r="F27" s="6" t="s">
        <v>25</v>
      </c>
      <c r="G27" s="6">
        <f t="shared" ref="G27:H31" si="8">G34+G41</f>
        <v>740.9</v>
      </c>
      <c r="H27" s="6">
        <f t="shared" si="8"/>
        <v>14591.2</v>
      </c>
      <c r="I27" s="2" t="s">
        <v>25</v>
      </c>
      <c r="J27" s="16"/>
      <c r="K27" s="16"/>
    </row>
    <row r="28" spans="1:11" ht="20.100000000000001" customHeight="1" x14ac:dyDescent="0.25">
      <c r="A28" s="16"/>
      <c r="B28" s="16"/>
      <c r="C28" s="16"/>
      <c r="D28" s="2">
        <v>2021</v>
      </c>
      <c r="E28" s="6">
        <f t="shared" si="7"/>
        <v>15244.499999999998</v>
      </c>
      <c r="F28" s="6" t="s">
        <v>25</v>
      </c>
      <c r="G28" s="6">
        <f t="shared" si="8"/>
        <v>610.9</v>
      </c>
      <c r="H28" s="6">
        <f t="shared" si="8"/>
        <v>14633.599999999999</v>
      </c>
      <c r="I28" s="2" t="s">
        <v>25</v>
      </c>
      <c r="J28" s="16"/>
      <c r="K28" s="16"/>
    </row>
    <row r="29" spans="1:11" ht="20.100000000000001" customHeight="1" x14ac:dyDescent="0.25">
      <c r="A29" s="16"/>
      <c r="B29" s="16"/>
      <c r="C29" s="16"/>
      <c r="D29" s="2">
        <v>2022</v>
      </c>
      <c r="E29" s="6">
        <f t="shared" si="7"/>
        <v>15244.499999999998</v>
      </c>
      <c r="F29" s="6" t="s">
        <v>25</v>
      </c>
      <c r="G29" s="6">
        <f t="shared" si="8"/>
        <v>610.9</v>
      </c>
      <c r="H29" s="6">
        <f t="shared" si="8"/>
        <v>14633.599999999999</v>
      </c>
      <c r="I29" s="2" t="s">
        <v>25</v>
      </c>
      <c r="J29" s="16"/>
      <c r="K29" s="16"/>
    </row>
    <row r="30" spans="1:11" ht="20.100000000000001" customHeight="1" x14ac:dyDescent="0.25">
      <c r="A30" s="16"/>
      <c r="B30" s="16"/>
      <c r="C30" s="16"/>
      <c r="D30" s="2">
        <v>2023</v>
      </c>
      <c r="E30" s="6">
        <f t="shared" si="7"/>
        <v>15244.499999999998</v>
      </c>
      <c r="F30" s="6" t="s">
        <v>25</v>
      </c>
      <c r="G30" s="6">
        <f t="shared" si="8"/>
        <v>610.9</v>
      </c>
      <c r="H30" s="6">
        <f t="shared" si="8"/>
        <v>14633.599999999999</v>
      </c>
      <c r="I30" s="2" t="s">
        <v>25</v>
      </c>
      <c r="J30" s="16"/>
      <c r="K30" s="16"/>
    </row>
    <row r="31" spans="1:11" ht="20.100000000000001" customHeight="1" x14ac:dyDescent="0.25">
      <c r="A31" s="16"/>
      <c r="B31" s="16"/>
      <c r="C31" s="16"/>
      <c r="D31" s="2" t="s">
        <v>17</v>
      </c>
      <c r="E31" s="6">
        <f t="shared" si="7"/>
        <v>106711.50000000001</v>
      </c>
      <c r="F31" s="6" t="s">
        <v>25</v>
      </c>
      <c r="G31" s="6">
        <f t="shared" si="8"/>
        <v>4276.3</v>
      </c>
      <c r="H31" s="6">
        <f t="shared" si="8"/>
        <v>102435.20000000001</v>
      </c>
      <c r="I31" s="2" t="s">
        <v>25</v>
      </c>
      <c r="J31" s="16"/>
      <c r="K31" s="16"/>
    </row>
    <row r="32" spans="1:11" ht="20.100000000000001" customHeight="1" x14ac:dyDescent="0.25">
      <c r="A32" s="17"/>
      <c r="B32" s="17"/>
      <c r="C32" s="17"/>
      <c r="D32" s="2" t="s">
        <v>18</v>
      </c>
      <c r="E32" s="6">
        <f>SUM(E26:E31)</f>
        <v>191416</v>
      </c>
      <c r="F32" s="6" t="s">
        <v>25</v>
      </c>
      <c r="G32" s="6">
        <f t="shared" ref="G32:H32" si="9">SUM(G26:G31)</f>
        <v>7869</v>
      </c>
      <c r="H32" s="6">
        <f t="shared" si="9"/>
        <v>183547</v>
      </c>
      <c r="I32" s="4" t="s">
        <v>25</v>
      </c>
      <c r="J32" s="16"/>
      <c r="K32" s="16"/>
    </row>
    <row r="33" spans="1:11" ht="20.100000000000001" customHeight="1" x14ac:dyDescent="0.25">
      <c r="A33" s="12" t="s">
        <v>26</v>
      </c>
      <c r="B33" s="27" t="s">
        <v>27</v>
      </c>
      <c r="C33" s="15" t="s">
        <v>19</v>
      </c>
      <c r="D33" s="2">
        <v>2019</v>
      </c>
      <c r="E33" s="8">
        <f>G33+H33</f>
        <v>17160.439999999999</v>
      </c>
      <c r="F33" s="8" t="s">
        <v>25</v>
      </c>
      <c r="G33" s="8">
        <f>1019.1</f>
        <v>1019.1</v>
      </c>
      <c r="H33" s="8">
        <v>16141.34</v>
      </c>
      <c r="I33" s="2" t="s">
        <v>25</v>
      </c>
      <c r="J33" s="16"/>
      <c r="K33" s="16"/>
    </row>
    <row r="34" spans="1:11" ht="20.100000000000001" customHeight="1" x14ac:dyDescent="0.25">
      <c r="A34" s="13"/>
      <c r="B34" s="28"/>
      <c r="C34" s="16"/>
      <c r="D34" s="2">
        <v>2020</v>
      </c>
      <c r="E34" s="6">
        <f t="shared" ref="E34:E38" si="10">G34+H34</f>
        <v>13059.3</v>
      </c>
      <c r="F34" s="6" t="s">
        <v>25</v>
      </c>
      <c r="G34" s="6">
        <f>740.9</f>
        <v>740.9</v>
      </c>
      <c r="H34" s="6">
        <f>12318.4</f>
        <v>12318.4</v>
      </c>
      <c r="I34" s="2" t="s">
        <v>25</v>
      </c>
      <c r="J34" s="16"/>
      <c r="K34" s="16"/>
    </row>
    <row r="35" spans="1:11" ht="20.100000000000001" customHeight="1" x14ac:dyDescent="0.25">
      <c r="A35" s="13"/>
      <c r="B35" s="28"/>
      <c r="C35" s="16"/>
      <c r="D35" s="2">
        <v>2021</v>
      </c>
      <c r="E35" s="6">
        <f t="shared" si="10"/>
        <v>12971.699999999999</v>
      </c>
      <c r="F35" s="6" t="s">
        <v>25</v>
      </c>
      <c r="G35" s="6">
        <f>610.9</f>
        <v>610.9</v>
      </c>
      <c r="H35" s="6">
        <f>12360.8</f>
        <v>12360.8</v>
      </c>
      <c r="I35" s="2" t="s">
        <v>25</v>
      </c>
      <c r="J35" s="16"/>
      <c r="K35" s="16"/>
    </row>
    <row r="36" spans="1:11" ht="20.100000000000001" customHeight="1" x14ac:dyDescent="0.25">
      <c r="A36" s="13"/>
      <c r="B36" s="28"/>
      <c r="C36" s="16"/>
      <c r="D36" s="2">
        <v>2022</v>
      </c>
      <c r="E36" s="6">
        <f t="shared" si="10"/>
        <v>12971.699999999999</v>
      </c>
      <c r="F36" s="6" t="s">
        <v>25</v>
      </c>
      <c r="G36" s="6">
        <f>610.9</f>
        <v>610.9</v>
      </c>
      <c r="H36" s="6">
        <f>12360.8</f>
        <v>12360.8</v>
      </c>
      <c r="I36" s="2" t="s">
        <v>25</v>
      </c>
      <c r="J36" s="16"/>
      <c r="K36" s="16"/>
    </row>
    <row r="37" spans="1:11" ht="20.100000000000001" customHeight="1" x14ac:dyDescent="0.25">
      <c r="A37" s="13"/>
      <c r="B37" s="28"/>
      <c r="C37" s="16"/>
      <c r="D37" s="2">
        <v>2023</v>
      </c>
      <c r="E37" s="6">
        <f t="shared" si="10"/>
        <v>12971.699999999999</v>
      </c>
      <c r="F37" s="6" t="s">
        <v>25</v>
      </c>
      <c r="G37" s="6">
        <f>610.9</f>
        <v>610.9</v>
      </c>
      <c r="H37" s="6">
        <f>12360.8</f>
        <v>12360.8</v>
      </c>
      <c r="I37" s="2" t="s">
        <v>25</v>
      </c>
      <c r="J37" s="16"/>
      <c r="K37" s="16"/>
    </row>
    <row r="38" spans="1:11" ht="23.25" customHeight="1" x14ac:dyDescent="0.25">
      <c r="A38" s="13"/>
      <c r="B38" s="28"/>
      <c r="C38" s="16"/>
      <c r="D38" s="2" t="s">
        <v>17</v>
      </c>
      <c r="E38" s="6">
        <f t="shared" si="10"/>
        <v>90801.900000000009</v>
      </c>
      <c r="F38" s="6" t="s">
        <v>25</v>
      </c>
      <c r="G38" s="6">
        <f>4276.3</f>
        <v>4276.3</v>
      </c>
      <c r="H38" s="6">
        <f>86525.6</f>
        <v>86525.6</v>
      </c>
      <c r="I38" s="2" t="s">
        <v>25</v>
      </c>
      <c r="J38" s="16"/>
      <c r="K38" s="16"/>
    </row>
    <row r="39" spans="1:11" ht="24" customHeight="1" x14ac:dyDescent="0.25">
      <c r="A39" s="14"/>
      <c r="B39" s="29"/>
      <c r="C39" s="17"/>
      <c r="D39" s="2" t="s">
        <v>18</v>
      </c>
      <c r="E39" s="6">
        <f>SUM(E33:E38)</f>
        <v>159936.74</v>
      </c>
      <c r="F39" s="6" t="s">
        <v>25</v>
      </c>
      <c r="G39" s="6">
        <f t="shared" ref="G39" si="11">SUM(G33:G38)</f>
        <v>7869</v>
      </c>
      <c r="H39" s="6">
        <f t="shared" ref="H39" si="12">SUM(H33:H38)</f>
        <v>152067.74</v>
      </c>
      <c r="I39" s="4" t="s">
        <v>25</v>
      </c>
      <c r="J39" s="16"/>
      <c r="K39" s="16"/>
    </row>
    <row r="40" spans="1:11" ht="20.100000000000001" customHeight="1" x14ac:dyDescent="0.25">
      <c r="A40" s="12" t="s">
        <v>28</v>
      </c>
      <c r="B40" s="15" t="s">
        <v>29</v>
      </c>
      <c r="C40" s="15" t="s">
        <v>19</v>
      </c>
      <c r="D40" s="2">
        <v>2019</v>
      </c>
      <c r="E40" s="8">
        <f>G40+H40</f>
        <v>6478.46</v>
      </c>
      <c r="F40" s="9" t="s">
        <v>25</v>
      </c>
      <c r="G40" s="10"/>
      <c r="H40" s="8">
        <v>6478.46</v>
      </c>
      <c r="I40" s="2" t="s">
        <v>25</v>
      </c>
      <c r="J40" s="16"/>
      <c r="K40" s="16"/>
    </row>
    <row r="41" spans="1:11" ht="20.100000000000001" customHeight="1" x14ac:dyDescent="0.25">
      <c r="A41" s="13"/>
      <c r="B41" s="16"/>
      <c r="C41" s="16"/>
      <c r="D41" s="2">
        <v>2020</v>
      </c>
      <c r="E41" s="6">
        <f t="shared" ref="E41:E45" si="13">G41+H41</f>
        <v>2272.8000000000002</v>
      </c>
      <c r="F41" s="2" t="s">
        <v>25</v>
      </c>
      <c r="G41" s="7">
        <v>0</v>
      </c>
      <c r="H41" s="6">
        <f>2272.8</f>
        <v>2272.8000000000002</v>
      </c>
      <c r="I41" s="2" t="s">
        <v>25</v>
      </c>
      <c r="J41" s="16"/>
      <c r="K41" s="16"/>
    </row>
    <row r="42" spans="1:11" ht="20.100000000000001" customHeight="1" x14ac:dyDescent="0.25">
      <c r="A42" s="13"/>
      <c r="B42" s="16"/>
      <c r="C42" s="16"/>
      <c r="D42" s="2">
        <v>2021</v>
      </c>
      <c r="E42" s="6">
        <f t="shared" si="13"/>
        <v>2272.8000000000002</v>
      </c>
      <c r="F42" s="2" t="s">
        <v>25</v>
      </c>
      <c r="G42" s="7">
        <v>0</v>
      </c>
      <c r="H42" s="6">
        <f>2272.8</f>
        <v>2272.8000000000002</v>
      </c>
      <c r="I42" s="2" t="s">
        <v>25</v>
      </c>
      <c r="J42" s="16"/>
      <c r="K42" s="16"/>
    </row>
    <row r="43" spans="1:11" ht="20.100000000000001" customHeight="1" x14ac:dyDescent="0.25">
      <c r="A43" s="13"/>
      <c r="B43" s="16"/>
      <c r="C43" s="16"/>
      <c r="D43" s="2">
        <v>2022</v>
      </c>
      <c r="E43" s="6">
        <f t="shared" si="13"/>
        <v>2272.8000000000002</v>
      </c>
      <c r="F43" s="2" t="s">
        <v>25</v>
      </c>
      <c r="G43" s="7">
        <v>0</v>
      </c>
      <c r="H43" s="6">
        <f>2272.8</f>
        <v>2272.8000000000002</v>
      </c>
      <c r="I43" s="2" t="s">
        <v>25</v>
      </c>
      <c r="J43" s="16"/>
      <c r="K43" s="16"/>
    </row>
    <row r="44" spans="1:11" ht="20.100000000000001" customHeight="1" x14ac:dyDescent="0.25">
      <c r="A44" s="13"/>
      <c r="B44" s="16"/>
      <c r="C44" s="16"/>
      <c r="D44" s="2">
        <v>2023</v>
      </c>
      <c r="E44" s="6">
        <f t="shared" si="13"/>
        <v>2272.8000000000002</v>
      </c>
      <c r="F44" s="2" t="s">
        <v>25</v>
      </c>
      <c r="G44" s="7">
        <v>0</v>
      </c>
      <c r="H44" s="6">
        <f>2272.8</f>
        <v>2272.8000000000002</v>
      </c>
      <c r="I44" s="2" t="s">
        <v>25</v>
      </c>
      <c r="J44" s="16"/>
      <c r="K44" s="16"/>
    </row>
    <row r="45" spans="1:11" ht="20.100000000000001" customHeight="1" x14ac:dyDescent="0.25">
      <c r="A45" s="13"/>
      <c r="B45" s="16"/>
      <c r="C45" s="16"/>
      <c r="D45" s="2" t="s">
        <v>17</v>
      </c>
      <c r="E45" s="6">
        <f t="shared" si="13"/>
        <v>15909.6</v>
      </c>
      <c r="F45" s="2" t="s">
        <v>25</v>
      </c>
      <c r="G45" s="7">
        <v>0</v>
      </c>
      <c r="H45" s="6">
        <f>15909.6</f>
        <v>15909.6</v>
      </c>
      <c r="I45" s="2" t="s">
        <v>25</v>
      </c>
      <c r="J45" s="16"/>
      <c r="K45" s="16"/>
    </row>
    <row r="46" spans="1:11" x14ac:dyDescent="0.25">
      <c r="A46" s="14"/>
      <c r="B46" s="17"/>
      <c r="C46" s="17"/>
      <c r="D46" s="2" t="s">
        <v>18</v>
      </c>
      <c r="E46" s="6">
        <f>SUM(E40:E45)</f>
        <v>31479.260000000002</v>
      </c>
      <c r="F46" s="4" t="s">
        <v>25</v>
      </c>
      <c r="G46" s="7">
        <f t="shared" ref="G46" si="14">SUM(G40:G45)</f>
        <v>0</v>
      </c>
      <c r="H46" s="6">
        <f t="shared" ref="H46" si="15">SUM(H40:H45)</f>
        <v>31479.260000000002</v>
      </c>
      <c r="I46" s="4" t="s">
        <v>25</v>
      </c>
      <c r="J46" s="17"/>
      <c r="K46" s="17"/>
    </row>
    <row r="47" spans="1:11" x14ac:dyDescent="0.25">
      <c r="A47" s="21" t="s">
        <v>30</v>
      </c>
      <c r="B47" s="22"/>
      <c r="C47" s="22"/>
      <c r="D47" s="22"/>
      <c r="E47" s="22"/>
      <c r="F47" s="22"/>
      <c r="G47" s="22"/>
      <c r="H47" s="22"/>
      <c r="I47" s="22"/>
      <c r="J47" s="22"/>
      <c r="K47" s="23"/>
    </row>
    <row r="48" spans="1:11" ht="20.100000000000001" customHeight="1" x14ac:dyDescent="0.25">
      <c r="A48" s="12" t="s">
        <v>32</v>
      </c>
      <c r="B48" s="44" t="s">
        <v>33</v>
      </c>
      <c r="C48" s="15" t="s">
        <v>19</v>
      </c>
      <c r="D48" s="2">
        <v>2019</v>
      </c>
      <c r="E48" s="8">
        <f>G48+H48</f>
        <v>4782.1000000000004</v>
      </c>
      <c r="F48" s="9" t="s">
        <v>25</v>
      </c>
      <c r="G48" s="8">
        <f>G55+G69</f>
        <v>3182.6</v>
      </c>
      <c r="H48" s="8">
        <v>1599.5</v>
      </c>
      <c r="I48" s="2" t="s">
        <v>25</v>
      </c>
      <c r="J48" s="15"/>
      <c r="K48" s="15"/>
    </row>
    <row r="49" spans="1:11" ht="20.100000000000001" customHeight="1" x14ac:dyDescent="0.25">
      <c r="A49" s="13"/>
      <c r="B49" s="45"/>
      <c r="C49" s="16"/>
      <c r="D49" s="2">
        <v>2020</v>
      </c>
      <c r="E49" s="6">
        <f t="shared" ref="E49:E53" si="16">G49+H49</f>
        <v>1520</v>
      </c>
      <c r="F49" s="2" t="s">
        <v>25</v>
      </c>
      <c r="G49" s="7">
        <f t="shared" ref="G49:G53" si="17">G56+G70</f>
        <v>0</v>
      </c>
      <c r="H49" s="6">
        <f t="shared" ref="H49:H53" si="18">H56+H70</f>
        <v>1520</v>
      </c>
      <c r="I49" s="2" t="s">
        <v>25</v>
      </c>
      <c r="J49" s="16"/>
      <c r="K49" s="16"/>
    </row>
    <row r="50" spans="1:11" ht="20.100000000000001" customHeight="1" x14ac:dyDescent="0.25">
      <c r="A50" s="13"/>
      <c r="B50" s="45"/>
      <c r="C50" s="16"/>
      <c r="D50" s="2">
        <v>2021</v>
      </c>
      <c r="E50" s="6">
        <f t="shared" si="16"/>
        <v>1799</v>
      </c>
      <c r="F50" s="2" t="s">
        <v>25</v>
      </c>
      <c r="G50" s="7">
        <f t="shared" si="17"/>
        <v>0</v>
      </c>
      <c r="H50" s="6">
        <f t="shared" si="18"/>
        <v>1799</v>
      </c>
      <c r="I50" s="2" t="s">
        <v>25</v>
      </c>
      <c r="J50" s="16"/>
      <c r="K50" s="16"/>
    </row>
    <row r="51" spans="1:11" ht="20.100000000000001" customHeight="1" x14ac:dyDescent="0.25">
      <c r="A51" s="13"/>
      <c r="B51" s="45"/>
      <c r="C51" s="16"/>
      <c r="D51" s="2">
        <v>2022</v>
      </c>
      <c r="E51" s="6">
        <f t="shared" si="16"/>
        <v>1799</v>
      </c>
      <c r="F51" s="2" t="s">
        <v>25</v>
      </c>
      <c r="G51" s="7">
        <f t="shared" si="17"/>
        <v>0</v>
      </c>
      <c r="H51" s="6">
        <f t="shared" si="18"/>
        <v>1799</v>
      </c>
      <c r="I51" s="2" t="s">
        <v>25</v>
      </c>
      <c r="J51" s="16"/>
      <c r="K51" s="16"/>
    </row>
    <row r="52" spans="1:11" ht="20.100000000000001" customHeight="1" x14ac:dyDescent="0.25">
      <c r="A52" s="13"/>
      <c r="B52" s="45"/>
      <c r="C52" s="16"/>
      <c r="D52" s="2">
        <v>2023</v>
      </c>
      <c r="E52" s="6">
        <f t="shared" si="16"/>
        <v>1799</v>
      </c>
      <c r="F52" s="2" t="s">
        <v>25</v>
      </c>
      <c r="G52" s="7">
        <f t="shared" si="17"/>
        <v>0</v>
      </c>
      <c r="H52" s="6">
        <f t="shared" si="18"/>
        <v>1799</v>
      </c>
      <c r="I52" s="2" t="s">
        <v>25</v>
      </c>
      <c r="J52" s="16"/>
      <c r="K52" s="16"/>
    </row>
    <row r="53" spans="1:11" ht="20.100000000000001" customHeight="1" x14ac:dyDescent="0.25">
      <c r="A53" s="13"/>
      <c r="B53" s="45"/>
      <c r="C53" s="16"/>
      <c r="D53" s="2" t="s">
        <v>17</v>
      </c>
      <c r="E53" s="6">
        <f t="shared" si="16"/>
        <v>12593</v>
      </c>
      <c r="F53" s="2" t="s">
        <v>25</v>
      </c>
      <c r="G53" s="7">
        <f t="shared" si="17"/>
        <v>0</v>
      </c>
      <c r="H53" s="6">
        <f t="shared" si="18"/>
        <v>12593</v>
      </c>
      <c r="I53" s="2" t="s">
        <v>25</v>
      </c>
      <c r="J53" s="16"/>
      <c r="K53" s="16"/>
    </row>
    <row r="54" spans="1:11" ht="20.100000000000001" customHeight="1" x14ac:dyDescent="0.25">
      <c r="A54" s="14"/>
      <c r="B54" s="46"/>
      <c r="C54" s="17"/>
      <c r="D54" s="2" t="s">
        <v>18</v>
      </c>
      <c r="E54" s="6">
        <f>SUM(E48:E53)</f>
        <v>24292.1</v>
      </c>
      <c r="F54" s="4" t="s">
        <v>25</v>
      </c>
      <c r="G54" s="6">
        <f t="shared" ref="G54" si="19">SUM(G48:G53)</f>
        <v>3182.6</v>
      </c>
      <c r="H54" s="6">
        <f t="shared" ref="H54" si="20">SUM(H48:H53)</f>
        <v>21109.5</v>
      </c>
      <c r="I54" s="4" t="s">
        <v>25</v>
      </c>
      <c r="J54" s="17"/>
      <c r="K54" s="17"/>
    </row>
    <row r="55" spans="1:11" ht="24.95" customHeight="1" x14ac:dyDescent="0.25">
      <c r="A55" s="12" t="s">
        <v>34</v>
      </c>
      <c r="B55" s="15" t="s">
        <v>35</v>
      </c>
      <c r="C55" s="15" t="s">
        <v>19</v>
      </c>
      <c r="D55" s="2">
        <v>2019</v>
      </c>
      <c r="E55" s="8">
        <f>G55+H55</f>
        <v>4157.1000000000004</v>
      </c>
      <c r="F55" s="9" t="s">
        <v>25</v>
      </c>
      <c r="G55" s="8">
        <f>G62</f>
        <v>3182.6</v>
      </c>
      <c r="H55" s="8">
        <v>974.5</v>
      </c>
      <c r="I55" s="2" t="s">
        <v>25</v>
      </c>
      <c r="J55" s="27" t="s">
        <v>65</v>
      </c>
      <c r="K55" s="15" t="s">
        <v>36</v>
      </c>
    </row>
    <row r="56" spans="1:11" ht="24.95" customHeight="1" x14ac:dyDescent="0.25">
      <c r="A56" s="13"/>
      <c r="B56" s="16"/>
      <c r="C56" s="16"/>
      <c r="D56" s="2">
        <v>2020</v>
      </c>
      <c r="E56" s="6">
        <f t="shared" ref="E56:E60" si="21">G56+H56</f>
        <v>1220</v>
      </c>
      <c r="F56" s="2" t="s">
        <v>25</v>
      </c>
      <c r="G56" s="7">
        <f t="shared" ref="G56:G60" si="22">G63</f>
        <v>0</v>
      </c>
      <c r="H56" s="6">
        <f t="shared" ref="H56:H60" si="23">H63</f>
        <v>1220</v>
      </c>
      <c r="I56" s="2" t="s">
        <v>25</v>
      </c>
      <c r="J56" s="28"/>
      <c r="K56" s="16"/>
    </row>
    <row r="57" spans="1:11" ht="24.95" customHeight="1" x14ac:dyDescent="0.25">
      <c r="A57" s="13"/>
      <c r="B57" s="16"/>
      <c r="C57" s="16"/>
      <c r="D57" s="2">
        <v>2021</v>
      </c>
      <c r="E57" s="6">
        <f t="shared" si="21"/>
        <v>1399</v>
      </c>
      <c r="F57" s="2" t="s">
        <v>25</v>
      </c>
      <c r="G57" s="7">
        <f t="shared" si="22"/>
        <v>0</v>
      </c>
      <c r="H57" s="6">
        <f t="shared" si="23"/>
        <v>1399</v>
      </c>
      <c r="I57" s="2" t="s">
        <v>25</v>
      </c>
      <c r="J57" s="28"/>
      <c r="K57" s="16"/>
    </row>
    <row r="58" spans="1:11" ht="24.95" customHeight="1" x14ac:dyDescent="0.25">
      <c r="A58" s="13"/>
      <c r="B58" s="16"/>
      <c r="C58" s="16"/>
      <c r="D58" s="2">
        <v>2022</v>
      </c>
      <c r="E58" s="6">
        <f t="shared" si="21"/>
        <v>1399</v>
      </c>
      <c r="F58" s="2" t="s">
        <v>25</v>
      </c>
      <c r="G58" s="7">
        <f t="shared" si="22"/>
        <v>0</v>
      </c>
      <c r="H58" s="6">
        <f t="shared" si="23"/>
        <v>1399</v>
      </c>
      <c r="I58" s="2" t="s">
        <v>25</v>
      </c>
      <c r="J58" s="28"/>
      <c r="K58" s="16"/>
    </row>
    <row r="59" spans="1:11" ht="24.95" customHeight="1" x14ac:dyDescent="0.25">
      <c r="A59" s="13"/>
      <c r="B59" s="16"/>
      <c r="C59" s="16"/>
      <c r="D59" s="2">
        <v>2023</v>
      </c>
      <c r="E59" s="6">
        <f t="shared" si="21"/>
        <v>1399</v>
      </c>
      <c r="F59" s="2" t="s">
        <v>25</v>
      </c>
      <c r="G59" s="7">
        <f t="shared" si="22"/>
        <v>0</v>
      </c>
      <c r="H59" s="6">
        <f t="shared" si="23"/>
        <v>1399</v>
      </c>
      <c r="I59" s="2" t="s">
        <v>25</v>
      </c>
      <c r="J59" s="28"/>
      <c r="K59" s="16"/>
    </row>
    <row r="60" spans="1:11" ht="24.95" customHeight="1" x14ac:dyDescent="0.25">
      <c r="A60" s="13"/>
      <c r="B60" s="16"/>
      <c r="C60" s="16"/>
      <c r="D60" s="2" t="s">
        <v>17</v>
      </c>
      <c r="E60" s="6">
        <f t="shared" si="21"/>
        <v>9793</v>
      </c>
      <c r="F60" s="2" t="s">
        <v>25</v>
      </c>
      <c r="G60" s="7">
        <f t="shared" si="22"/>
        <v>0</v>
      </c>
      <c r="H60" s="6">
        <f t="shared" si="23"/>
        <v>9793</v>
      </c>
      <c r="I60" s="2" t="s">
        <v>25</v>
      </c>
      <c r="J60" s="28"/>
      <c r="K60" s="16"/>
    </row>
    <row r="61" spans="1:11" ht="24.95" customHeight="1" x14ac:dyDescent="0.25">
      <c r="A61" s="14"/>
      <c r="B61" s="17"/>
      <c r="C61" s="17"/>
      <c r="D61" s="2" t="s">
        <v>18</v>
      </c>
      <c r="E61" s="6">
        <f>SUM(E55:E60)</f>
        <v>19367.099999999999</v>
      </c>
      <c r="F61" s="4" t="s">
        <v>25</v>
      </c>
      <c r="G61" s="6">
        <f t="shared" ref="G61" si="24">SUM(G55:G60)</f>
        <v>3182.6</v>
      </c>
      <c r="H61" s="6">
        <f t="shared" ref="H61" si="25">SUM(H55:H60)</f>
        <v>16184.5</v>
      </c>
      <c r="I61" s="4" t="s">
        <v>25</v>
      </c>
      <c r="J61" s="29"/>
      <c r="K61" s="17"/>
    </row>
    <row r="62" spans="1:11" ht="27" customHeight="1" x14ac:dyDescent="0.25">
      <c r="A62" s="12" t="s">
        <v>38</v>
      </c>
      <c r="B62" s="27" t="s">
        <v>37</v>
      </c>
      <c r="C62" s="15" t="s">
        <v>19</v>
      </c>
      <c r="D62" s="2">
        <v>2019</v>
      </c>
      <c r="E62" s="8">
        <f>G62+H62</f>
        <v>4157.1000000000004</v>
      </c>
      <c r="F62" s="9" t="s">
        <v>25</v>
      </c>
      <c r="G62" s="8">
        <f>3182.6</f>
        <v>3182.6</v>
      </c>
      <c r="H62" s="8">
        <v>974.5</v>
      </c>
      <c r="I62" s="2" t="s">
        <v>25</v>
      </c>
      <c r="J62" s="15"/>
      <c r="K62" s="15"/>
    </row>
    <row r="63" spans="1:11" ht="27" customHeight="1" x14ac:dyDescent="0.25">
      <c r="A63" s="13"/>
      <c r="B63" s="28"/>
      <c r="C63" s="16"/>
      <c r="D63" s="2">
        <v>2020</v>
      </c>
      <c r="E63" s="6">
        <f t="shared" ref="E63:E67" si="26">G63+H63</f>
        <v>1220</v>
      </c>
      <c r="F63" s="2" t="s">
        <v>25</v>
      </c>
      <c r="G63" s="7">
        <v>0</v>
      </c>
      <c r="H63" s="6">
        <v>1220</v>
      </c>
      <c r="I63" s="2" t="s">
        <v>25</v>
      </c>
      <c r="J63" s="16"/>
      <c r="K63" s="16"/>
    </row>
    <row r="64" spans="1:11" ht="26.25" customHeight="1" x14ac:dyDescent="0.25">
      <c r="A64" s="13"/>
      <c r="B64" s="28"/>
      <c r="C64" s="16"/>
      <c r="D64" s="2">
        <v>2021</v>
      </c>
      <c r="E64" s="6">
        <f t="shared" si="26"/>
        <v>1399</v>
      </c>
      <c r="F64" s="2" t="s">
        <v>25</v>
      </c>
      <c r="G64" s="7">
        <v>0</v>
      </c>
      <c r="H64" s="6">
        <v>1399</v>
      </c>
      <c r="I64" s="2" t="s">
        <v>25</v>
      </c>
      <c r="J64" s="16"/>
      <c r="K64" s="16"/>
    </row>
    <row r="65" spans="1:11" ht="27" customHeight="1" x14ac:dyDescent="0.25">
      <c r="A65" s="13"/>
      <c r="B65" s="28"/>
      <c r="C65" s="16"/>
      <c r="D65" s="2">
        <v>2022</v>
      </c>
      <c r="E65" s="6">
        <f t="shared" si="26"/>
        <v>1399</v>
      </c>
      <c r="F65" s="2" t="s">
        <v>25</v>
      </c>
      <c r="G65" s="7">
        <v>0</v>
      </c>
      <c r="H65" s="6">
        <v>1399</v>
      </c>
      <c r="I65" s="2" t="s">
        <v>25</v>
      </c>
      <c r="J65" s="16"/>
      <c r="K65" s="16"/>
    </row>
    <row r="66" spans="1:11" ht="26.25" customHeight="1" x14ac:dyDescent="0.25">
      <c r="A66" s="13"/>
      <c r="B66" s="28"/>
      <c r="C66" s="16"/>
      <c r="D66" s="2">
        <v>2023</v>
      </c>
      <c r="E66" s="6">
        <f t="shared" si="26"/>
        <v>1399</v>
      </c>
      <c r="F66" s="2" t="s">
        <v>25</v>
      </c>
      <c r="G66" s="7">
        <v>0</v>
      </c>
      <c r="H66" s="6">
        <v>1399</v>
      </c>
      <c r="I66" s="2" t="s">
        <v>25</v>
      </c>
      <c r="J66" s="16"/>
      <c r="K66" s="16"/>
    </row>
    <row r="67" spans="1:11" ht="30" customHeight="1" x14ac:dyDescent="0.25">
      <c r="A67" s="13"/>
      <c r="B67" s="28"/>
      <c r="C67" s="16"/>
      <c r="D67" s="2" t="s">
        <v>17</v>
      </c>
      <c r="E67" s="6">
        <f t="shared" si="26"/>
        <v>9793</v>
      </c>
      <c r="F67" s="2" t="s">
        <v>25</v>
      </c>
      <c r="G67" s="7">
        <v>0</v>
      </c>
      <c r="H67" s="6">
        <v>9793</v>
      </c>
      <c r="I67" s="2" t="s">
        <v>25</v>
      </c>
      <c r="J67" s="16"/>
      <c r="K67" s="16"/>
    </row>
    <row r="68" spans="1:11" ht="30" customHeight="1" x14ac:dyDescent="0.25">
      <c r="A68" s="14"/>
      <c r="B68" s="29"/>
      <c r="C68" s="17"/>
      <c r="D68" s="2" t="s">
        <v>18</v>
      </c>
      <c r="E68" s="6">
        <f>SUM(E62:E67)</f>
        <v>19367.099999999999</v>
      </c>
      <c r="F68" s="4" t="s">
        <v>25</v>
      </c>
      <c r="G68" s="6">
        <f t="shared" ref="G68:H68" si="27">SUM(G62:G67)</f>
        <v>3182.6</v>
      </c>
      <c r="H68" s="6">
        <f t="shared" si="27"/>
        <v>16184.5</v>
      </c>
      <c r="I68" s="4" t="s">
        <v>25</v>
      </c>
      <c r="J68" s="17"/>
      <c r="K68" s="17"/>
    </row>
    <row r="69" spans="1:11" ht="20.100000000000001" customHeight="1" x14ac:dyDescent="0.25">
      <c r="A69" s="12" t="s">
        <v>39</v>
      </c>
      <c r="B69" s="24" t="s">
        <v>40</v>
      </c>
      <c r="C69" s="24" t="s">
        <v>19</v>
      </c>
      <c r="D69" s="2">
        <v>2019</v>
      </c>
      <c r="E69" s="8">
        <f>G69+H69</f>
        <v>625</v>
      </c>
      <c r="F69" s="9" t="s">
        <v>25</v>
      </c>
      <c r="G69" s="10">
        <f>G76</f>
        <v>0</v>
      </c>
      <c r="H69" s="8">
        <v>625</v>
      </c>
      <c r="I69" s="2" t="s">
        <v>25</v>
      </c>
      <c r="J69" s="24" t="s">
        <v>41</v>
      </c>
      <c r="K69" s="15" t="s">
        <v>42</v>
      </c>
    </row>
    <row r="70" spans="1:11" ht="20.100000000000001" customHeight="1" x14ac:dyDescent="0.25">
      <c r="A70" s="13"/>
      <c r="B70" s="25"/>
      <c r="C70" s="25"/>
      <c r="D70" s="2">
        <v>2020</v>
      </c>
      <c r="E70" s="6">
        <f t="shared" ref="E70:E74" si="28">G70+H70</f>
        <v>300</v>
      </c>
      <c r="F70" s="2" t="s">
        <v>25</v>
      </c>
      <c r="G70" s="7">
        <f t="shared" ref="G70:G74" si="29">G77</f>
        <v>0</v>
      </c>
      <c r="H70" s="6">
        <f t="shared" ref="H70:H74" si="30">H77</f>
        <v>300</v>
      </c>
      <c r="I70" s="2" t="s">
        <v>25</v>
      </c>
      <c r="J70" s="25"/>
      <c r="K70" s="16"/>
    </row>
    <row r="71" spans="1:11" ht="20.100000000000001" customHeight="1" x14ac:dyDescent="0.25">
      <c r="A71" s="13"/>
      <c r="B71" s="25"/>
      <c r="C71" s="25"/>
      <c r="D71" s="2">
        <v>2021</v>
      </c>
      <c r="E71" s="6">
        <f t="shared" si="28"/>
        <v>400</v>
      </c>
      <c r="F71" s="2" t="s">
        <v>25</v>
      </c>
      <c r="G71" s="7">
        <f t="shared" si="29"/>
        <v>0</v>
      </c>
      <c r="H71" s="6">
        <f t="shared" si="30"/>
        <v>400</v>
      </c>
      <c r="I71" s="2" t="s">
        <v>25</v>
      </c>
      <c r="J71" s="25"/>
      <c r="K71" s="16"/>
    </row>
    <row r="72" spans="1:11" ht="20.100000000000001" customHeight="1" x14ac:dyDescent="0.25">
      <c r="A72" s="13"/>
      <c r="B72" s="25"/>
      <c r="C72" s="25"/>
      <c r="D72" s="2">
        <v>2022</v>
      </c>
      <c r="E72" s="6">
        <f t="shared" si="28"/>
        <v>400</v>
      </c>
      <c r="F72" s="2" t="s">
        <v>25</v>
      </c>
      <c r="G72" s="7">
        <f t="shared" si="29"/>
        <v>0</v>
      </c>
      <c r="H72" s="6">
        <f t="shared" si="30"/>
        <v>400</v>
      </c>
      <c r="I72" s="2" t="s">
        <v>25</v>
      </c>
      <c r="J72" s="25"/>
      <c r="K72" s="16"/>
    </row>
    <row r="73" spans="1:11" ht="20.100000000000001" customHeight="1" x14ac:dyDescent="0.25">
      <c r="A73" s="13"/>
      <c r="B73" s="25"/>
      <c r="C73" s="25"/>
      <c r="D73" s="2">
        <v>2023</v>
      </c>
      <c r="E73" s="6">
        <f t="shared" si="28"/>
        <v>400</v>
      </c>
      <c r="F73" s="2" t="s">
        <v>25</v>
      </c>
      <c r="G73" s="7">
        <f t="shared" si="29"/>
        <v>0</v>
      </c>
      <c r="H73" s="6">
        <f t="shared" si="30"/>
        <v>400</v>
      </c>
      <c r="I73" s="2" t="s">
        <v>25</v>
      </c>
      <c r="J73" s="25"/>
      <c r="K73" s="16"/>
    </row>
    <row r="74" spans="1:11" ht="20.100000000000001" customHeight="1" x14ac:dyDescent="0.25">
      <c r="A74" s="13"/>
      <c r="B74" s="25"/>
      <c r="C74" s="25"/>
      <c r="D74" s="2" t="s">
        <v>17</v>
      </c>
      <c r="E74" s="6">
        <f t="shared" si="28"/>
        <v>2800</v>
      </c>
      <c r="F74" s="2" t="s">
        <v>25</v>
      </c>
      <c r="G74" s="7">
        <f t="shared" si="29"/>
        <v>0</v>
      </c>
      <c r="H74" s="6">
        <f t="shared" si="30"/>
        <v>2800</v>
      </c>
      <c r="I74" s="2" t="s">
        <v>25</v>
      </c>
      <c r="J74" s="25"/>
      <c r="K74" s="16"/>
    </row>
    <row r="75" spans="1:11" ht="20.100000000000001" customHeight="1" x14ac:dyDescent="0.25">
      <c r="A75" s="14"/>
      <c r="B75" s="26"/>
      <c r="C75" s="26"/>
      <c r="D75" s="2" t="s">
        <v>18</v>
      </c>
      <c r="E75" s="6">
        <f>SUM(E69:E74)</f>
        <v>4925</v>
      </c>
      <c r="F75" s="4" t="s">
        <v>25</v>
      </c>
      <c r="G75" s="7">
        <f t="shared" ref="G75:H75" si="31">SUM(G69:G74)</f>
        <v>0</v>
      </c>
      <c r="H75" s="6">
        <f t="shared" si="31"/>
        <v>4925</v>
      </c>
      <c r="I75" s="4" t="s">
        <v>25</v>
      </c>
      <c r="J75" s="25"/>
      <c r="K75" s="16"/>
    </row>
    <row r="76" spans="1:11" ht="20.100000000000001" customHeight="1" x14ac:dyDescent="0.25">
      <c r="A76" s="12" t="s">
        <v>43</v>
      </c>
      <c r="B76" s="15" t="s">
        <v>44</v>
      </c>
      <c r="C76" s="15" t="s">
        <v>19</v>
      </c>
      <c r="D76" s="2">
        <v>2019</v>
      </c>
      <c r="E76" s="8">
        <f>G76+H76</f>
        <v>625</v>
      </c>
      <c r="F76" s="9" t="s">
        <v>25</v>
      </c>
      <c r="G76" s="10">
        <v>0</v>
      </c>
      <c r="H76" s="8">
        <v>625</v>
      </c>
      <c r="I76" s="2" t="s">
        <v>25</v>
      </c>
      <c r="J76" s="25"/>
      <c r="K76" s="16"/>
    </row>
    <row r="77" spans="1:11" ht="20.100000000000001" customHeight="1" x14ac:dyDescent="0.25">
      <c r="A77" s="13"/>
      <c r="B77" s="16"/>
      <c r="C77" s="16"/>
      <c r="D77" s="2">
        <v>2020</v>
      </c>
      <c r="E77" s="6">
        <f t="shared" ref="E77:E81" si="32">G77+H77</f>
        <v>300</v>
      </c>
      <c r="F77" s="2" t="s">
        <v>25</v>
      </c>
      <c r="G77" s="7">
        <v>0</v>
      </c>
      <c r="H77" s="6">
        <v>300</v>
      </c>
      <c r="I77" s="2" t="s">
        <v>25</v>
      </c>
      <c r="J77" s="25"/>
      <c r="K77" s="16"/>
    </row>
    <row r="78" spans="1:11" ht="20.100000000000001" customHeight="1" x14ac:dyDescent="0.25">
      <c r="A78" s="13"/>
      <c r="B78" s="16"/>
      <c r="C78" s="16"/>
      <c r="D78" s="2">
        <v>2021</v>
      </c>
      <c r="E78" s="6">
        <f t="shared" si="32"/>
        <v>400</v>
      </c>
      <c r="F78" s="2" t="s">
        <v>25</v>
      </c>
      <c r="G78" s="7">
        <v>0</v>
      </c>
      <c r="H78" s="6">
        <v>400</v>
      </c>
      <c r="I78" s="2" t="s">
        <v>25</v>
      </c>
      <c r="J78" s="25"/>
      <c r="K78" s="16"/>
    </row>
    <row r="79" spans="1:11" ht="20.100000000000001" customHeight="1" x14ac:dyDescent="0.25">
      <c r="A79" s="13"/>
      <c r="B79" s="16"/>
      <c r="C79" s="16"/>
      <c r="D79" s="2">
        <v>2022</v>
      </c>
      <c r="E79" s="6">
        <f t="shared" si="32"/>
        <v>400</v>
      </c>
      <c r="F79" s="2" t="s">
        <v>25</v>
      </c>
      <c r="G79" s="7">
        <v>0</v>
      </c>
      <c r="H79" s="6">
        <v>400</v>
      </c>
      <c r="I79" s="2" t="s">
        <v>25</v>
      </c>
      <c r="J79" s="25"/>
      <c r="K79" s="16"/>
    </row>
    <row r="80" spans="1:11" ht="20.100000000000001" customHeight="1" x14ac:dyDescent="0.25">
      <c r="A80" s="13"/>
      <c r="B80" s="16"/>
      <c r="C80" s="16"/>
      <c r="D80" s="2">
        <v>2023</v>
      </c>
      <c r="E80" s="6">
        <f t="shared" si="32"/>
        <v>400</v>
      </c>
      <c r="F80" s="2" t="s">
        <v>25</v>
      </c>
      <c r="G80" s="7">
        <v>0</v>
      </c>
      <c r="H80" s="6">
        <v>400</v>
      </c>
      <c r="I80" s="2" t="s">
        <v>25</v>
      </c>
      <c r="J80" s="25"/>
      <c r="K80" s="16"/>
    </row>
    <row r="81" spans="1:11" ht="20.100000000000001" customHeight="1" x14ac:dyDescent="0.25">
      <c r="A81" s="13"/>
      <c r="B81" s="16"/>
      <c r="C81" s="16"/>
      <c r="D81" s="2" t="s">
        <v>17</v>
      </c>
      <c r="E81" s="6">
        <f t="shared" si="32"/>
        <v>2800</v>
      </c>
      <c r="F81" s="2" t="s">
        <v>25</v>
      </c>
      <c r="G81" s="7">
        <v>0</v>
      </c>
      <c r="H81" s="6">
        <v>2800</v>
      </c>
      <c r="I81" s="2" t="s">
        <v>25</v>
      </c>
      <c r="J81" s="25"/>
      <c r="K81" s="16"/>
    </row>
    <row r="82" spans="1:11" ht="20.100000000000001" customHeight="1" x14ac:dyDescent="0.25">
      <c r="A82" s="14"/>
      <c r="B82" s="17"/>
      <c r="C82" s="17"/>
      <c r="D82" s="2" t="s">
        <v>18</v>
      </c>
      <c r="E82" s="6">
        <f>SUM(E76:E81)</f>
        <v>4925</v>
      </c>
      <c r="F82" s="4" t="s">
        <v>25</v>
      </c>
      <c r="G82" s="7">
        <f t="shared" ref="G82:H82" si="33">SUM(G76:G81)</f>
        <v>0</v>
      </c>
      <c r="H82" s="6">
        <f t="shared" si="33"/>
        <v>4925</v>
      </c>
      <c r="I82" s="4" t="s">
        <v>25</v>
      </c>
      <c r="J82" s="26"/>
      <c r="K82" s="17"/>
    </row>
    <row r="83" spans="1:11" ht="20.100000000000001" customHeight="1" x14ac:dyDescent="0.25">
      <c r="A83" s="21" t="s">
        <v>45</v>
      </c>
      <c r="B83" s="22"/>
      <c r="C83" s="22"/>
      <c r="D83" s="22"/>
      <c r="E83" s="22"/>
      <c r="F83" s="22"/>
      <c r="G83" s="22"/>
      <c r="H83" s="22"/>
      <c r="I83" s="22"/>
      <c r="J83" s="22"/>
      <c r="K83" s="23"/>
    </row>
    <row r="84" spans="1:11" ht="20.100000000000001" customHeight="1" x14ac:dyDescent="0.25">
      <c r="A84" s="12" t="s">
        <v>46</v>
      </c>
      <c r="B84" s="15" t="s">
        <v>47</v>
      </c>
      <c r="C84" s="15" t="s">
        <v>19</v>
      </c>
      <c r="D84" s="2">
        <v>2019</v>
      </c>
      <c r="E84" s="6">
        <f>G84+H84</f>
        <v>0.4</v>
      </c>
      <c r="F84" s="2" t="s">
        <v>25</v>
      </c>
      <c r="G84" s="7">
        <f>G91</f>
        <v>0</v>
      </c>
      <c r="H84" s="6">
        <f>H91</f>
        <v>0.4</v>
      </c>
      <c r="I84" s="2" t="s">
        <v>25</v>
      </c>
      <c r="J84" s="15"/>
      <c r="K84" s="15"/>
    </row>
    <row r="85" spans="1:11" ht="20.100000000000001" customHeight="1" x14ac:dyDescent="0.25">
      <c r="A85" s="13"/>
      <c r="B85" s="16"/>
      <c r="C85" s="16"/>
      <c r="D85" s="2">
        <v>2020</v>
      </c>
      <c r="E85" s="6">
        <f t="shared" ref="E85:E89" si="34">G85+H85</f>
        <v>18602.5</v>
      </c>
      <c r="F85" s="2" t="s">
        <v>25</v>
      </c>
      <c r="G85" s="7">
        <f t="shared" ref="G85:G89" si="35">G92</f>
        <v>0</v>
      </c>
      <c r="H85" s="6">
        <f t="shared" ref="H85:H89" si="36">H92</f>
        <v>18602.5</v>
      </c>
      <c r="I85" s="2" t="s">
        <v>25</v>
      </c>
      <c r="J85" s="16"/>
      <c r="K85" s="16"/>
    </row>
    <row r="86" spans="1:11" ht="24.95" customHeight="1" x14ac:dyDescent="0.25">
      <c r="A86" s="13"/>
      <c r="B86" s="16"/>
      <c r="C86" s="16"/>
      <c r="D86" s="2">
        <v>2021</v>
      </c>
      <c r="E86" s="6">
        <f t="shared" si="34"/>
        <v>15721.3</v>
      </c>
      <c r="F86" s="2" t="s">
        <v>25</v>
      </c>
      <c r="G86" s="7">
        <f t="shared" si="35"/>
        <v>0</v>
      </c>
      <c r="H86" s="6">
        <f t="shared" si="36"/>
        <v>15721.3</v>
      </c>
      <c r="I86" s="2" t="s">
        <v>25</v>
      </c>
      <c r="J86" s="16"/>
      <c r="K86" s="16"/>
    </row>
    <row r="87" spans="1:11" ht="24.95" customHeight="1" x14ac:dyDescent="0.25">
      <c r="A87" s="13"/>
      <c r="B87" s="16"/>
      <c r="C87" s="16"/>
      <c r="D87" s="2">
        <v>2022</v>
      </c>
      <c r="E87" s="7">
        <f t="shared" si="34"/>
        <v>0</v>
      </c>
      <c r="F87" s="2" t="s">
        <v>25</v>
      </c>
      <c r="G87" s="7">
        <f t="shared" si="35"/>
        <v>0</v>
      </c>
      <c r="H87" s="7">
        <f t="shared" si="36"/>
        <v>0</v>
      </c>
      <c r="I87" s="2" t="s">
        <v>25</v>
      </c>
      <c r="J87" s="16"/>
      <c r="K87" s="16"/>
    </row>
    <row r="88" spans="1:11" ht="24.95" customHeight="1" x14ac:dyDescent="0.25">
      <c r="A88" s="13"/>
      <c r="B88" s="16"/>
      <c r="C88" s="16"/>
      <c r="D88" s="2">
        <v>2023</v>
      </c>
      <c r="E88" s="7">
        <f t="shared" si="34"/>
        <v>0</v>
      </c>
      <c r="F88" s="2" t="s">
        <v>25</v>
      </c>
      <c r="G88" s="7">
        <f t="shared" si="35"/>
        <v>0</v>
      </c>
      <c r="H88" s="7">
        <f t="shared" si="36"/>
        <v>0</v>
      </c>
      <c r="I88" s="2" t="s">
        <v>25</v>
      </c>
      <c r="J88" s="16"/>
      <c r="K88" s="16"/>
    </row>
    <row r="89" spans="1:11" ht="24.95" customHeight="1" x14ac:dyDescent="0.25">
      <c r="A89" s="13"/>
      <c r="B89" s="16"/>
      <c r="C89" s="16"/>
      <c r="D89" s="2" t="s">
        <v>17</v>
      </c>
      <c r="E89" s="7">
        <f t="shared" si="34"/>
        <v>0</v>
      </c>
      <c r="F89" s="2" t="s">
        <v>25</v>
      </c>
      <c r="G89" s="7">
        <f t="shared" si="35"/>
        <v>0</v>
      </c>
      <c r="H89" s="7">
        <f t="shared" si="36"/>
        <v>0</v>
      </c>
      <c r="I89" s="2" t="s">
        <v>25</v>
      </c>
      <c r="J89" s="16"/>
      <c r="K89" s="16"/>
    </row>
    <row r="90" spans="1:11" ht="24.95" customHeight="1" x14ac:dyDescent="0.25">
      <c r="A90" s="14"/>
      <c r="B90" s="17"/>
      <c r="C90" s="17"/>
      <c r="D90" s="2" t="s">
        <v>18</v>
      </c>
      <c r="E90" s="6">
        <f>SUM(E84:E89)</f>
        <v>34324.199999999997</v>
      </c>
      <c r="F90" s="4" t="s">
        <v>25</v>
      </c>
      <c r="G90" s="7">
        <f t="shared" ref="G90:H90" si="37">SUM(G84:G89)</f>
        <v>0</v>
      </c>
      <c r="H90" s="6">
        <f t="shared" si="37"/>
        <v>34324.199999999997</v>
      </c>
      <c r="I90" s="4" t="s">
        <v>25</v>
      </c>
      <c r="J90" s="17"/>
      <c r="K90" s="17"/>
    </row>
    <row r="91" spans="1:11" ht="30" customHeight="1" x14ac:dyDescent="0.25">
      <c r="A91" s="12" t="s">
        <v>48</v>
      </c>
      <c r="B91" s="18" t="s">
        <v>51</v>
      </c>
      <c r="C91" s="15" t="s">
        <v>19</v>
      </c>
      <c r="D91" s="2">
        <v>2019</v>
      </c>
      <c r="E91" s="6">
        <f>G91+H91</f>
        <v>0.4</v>
      </c>
      <c r="F91" s="2" t="s">
        <v>25</v>
      </c>
      <c r="G91" s="7">
        <f>G98+G105</f>
        <v>0</v>
      </c>
      <c r="H91" s="6">
        <f>H98+H105</f>
        <v>0.4</v>
      </c>
      <c r="I91" s="2" t="s">
        <v>25</v>
      </c>
      <c r="J91" s="15" t="s">
        <v>52</v>
      </c>
      <c r="K91" s="15" t="s">
        <v>54</v>
      </c>
    </row>
    <row r="92" spans="1:11" ht="30" customHeight="1" x14ac:dyDescent="0.25">
      <c r="A92" s="13"/>
      <c r="B92" s="19"/>
      <c r="C92" s="16"/>
      <c r="D92" s="2">
        <v>2020</v>
      </c>
      <c r="E92" s="6">
        <f t="shared" ref="E92:E96" si="38">G92+H92</f>
        <v>18602.5</v>
      </c>
      <c r="F92" s="2" t="s">
        <v>25</v>
      </c>
      <c r="G92" s="7">
        <f t="shared" ref="G92:G96" si="39">G99+G106</f>
        <v>0</v>
      </c>
      <c r="H92" s="6">
        <f t="shared" ref="H92:H96" si="40">H99+H106</f>
        <v>18602.5</v>
      </c>
      <c r="I92" s="2" t="s">
        <v>25</v>
      </c>
      <c r="J92" s="16"/>
      <c r="K92" s="16"/>
    </row>
    <row r="93" spans="1:11" ht="30" customHeight="1" x14ac:dyDescent="0.25">
      <c r="A93" s="13"/>
      <c r="B93" s="19"/>
      <c r="C93" s="16"/>
      <c r="D93" s="2">
        <v>2021</v>
      </c>
      <c r="E93" s="6">
        <f t="shared" si="38"/>
        <v>15721.3</v>
      </c>
      <c r="F93" s="2" t="s">
        <v>25</v>
      </c>
      <c r="G93" s="7">
        <f t="shared" si="39"/>
        <v>0</v>
      </c>
      <c r="H93" s="6">
        <f t="shared" si="40"/>
        <v>15721.3</v>
      </c>
      <c r="I93" s="2" t="s">
        <v>25</v>
      </c>
      <c r="J93" s="16"/>
      <c r="K93" s="16"/>
    </row>
    <row r="94" spans="1:11" ht="30" customHeight="1" x14ac:dyDescent="0.25">
      <c r="A94" s="13"/>
      <c r="B94" s="19"/>
      <c r="C94" s="16"/>
      <c r="D94" s="2">
        <v>2022</v>
      </c>
      <c r="E94" s="7">
        <f t="shared" si="38"/>
        <v>0</v>
      </c>
      <c r="F94" s="2" t="s">
        <v>25</v>
      </c>
      <c r="G94" s="7">
        <f t="shared" si="39"/>
        <v>0</v>
      </c>
      <c r="H94" s="7">
        <f t="shared" si="40"/>
        <v>0</v>
      </c>
      <c r="I94" s="2" t="s">
        <v>25</v>
      </c>
      <c r="J94" s="16"/>
      <c r="K94" s="16"/>
    </row>
    <row r="95" spans="1:11" ht="30" customHeight="1" x14ac:dyDescent="0.25">
      <c r="A95" s="13"/>
      <c r="B95" s="19"/>
      <c r="C95" s="16"/>
      <c r="D95" s="2">
        <v>2023</v>
      </c>
      <c r="E95" s="7">
        <f t="shared" si="38"/>
        <v>0</v>
      </c>
      <c r="F95" s="2" t="s">
        <v>25</v>
      </c>
      <c r="G95" s="7">
        <f t="shared" si="39"/>
        <v>0</v>
      </c>
      <c r="H95" s="7">
        <f t="shared" si="40"/>
        <v>0</v>
      </c>
      <c r="I95" s="2" t="s">
        <v>25</v>
      </c>
      <c r="J95" s="16"/>
      <c r="K95" s="16"/>
    </row>
    <row r="96" spans="1:11" ht="30" customHeight="1" x14ac:dyDescent="0.25">
      <c r="A96" s="13"/>
      <c r="B96" s="19"/>
      <c r="C96" s="16"/>
      <c r="D96" s="2" t="s">
        <v>17</v>
      </c>
      <c r="E96" s="7">
        <f t="shared" si="38"/>
        <v>0</v>
      </c>
      <c r="F96" s="2" t="s">
        <v>25</v>
      </c>
      <c r="G96" s="7">
        <f t="shared" si="39"/>
        <v>0</v>
      </c>
      <c r="H96" s="7">
        <f t="shared" si="40"/>
        <v>0</v>
      </c>
      <c r="I96" s="2" t="s">
        <v>25</v>
      </c>
      <c r="J96" s="16"/>
      <c r="K96" s="16"/>
    </row>
    <row r="97" spans="1:11" ht="30" customHeight="1" x14ac:dyDescent="0.25">
      <c r="A97" s="14"/>
      <c r="B97" s="20"/>
      <c r="C97" s="17"/>
      <c r="D97" s="2" t="s">
        <v>18</v>
      </c>
      <c r="E97" s="6">
        <f>SUM(E91:E96)</f>
        <v>34324.199999999997</v>
      </c>
      <c r="F97" s="4" t="s">
        <v>25</v>
      </c>
      <c r="G97" s="7">
        <f t="shared" ref="G97:H97" si="41">SUM(G91:G96)</f>
        <v>0</v>
      </c>
      <c r="H97" s="6">
        <f t="shared" si="41"/>
        <v>34324.199999999997</v>
      </c>
      <c r="I97" s="4" t="s">
        <v>25</v>
      </c>
      <c r="J97" s="17"/>
      <c r="K97" s="17"/>
    </row>
    <row r="98" spans="1:11" ht="24.95" customHeight="1" x14ac:dyDescent="0.25">
      <c r="A98" s="12" t="s">
        <v>49</v>
      </c>
      <c r="B98" s="15" t="s">
        <v>53</v>
      </c>
      <c r="C98" s="15" t="s">
        <v>19</v>
      </c>
      <c r="D98" s="2">
        <v>2019</v>
      </c>
      <c r="E98" s="7">
        <f>G98+H98</f>
        <v>0</v>
      </c>
      <c r="F98" s="2" t="s">
        <v>25</v>
      </c>
      <c r="G98" s="7">
        <v>0</v>
      </c>
      <c r="H98" s="7">
        <v>0</v>
      </c>
      <c r="I98" s="2" t="s">
        <v>25</v>
      </c>
      <c r="J98" s="15" t="s">
        <v>52</v>
      </c>
      <c r="K98" s="15" t="s">
        <v>54</v>
      </c>
    </row>
    <row r="99" spans="1:11" ht="24.95" customHeight="1" x14ac:dyDescent="0.25">
      <c r="A99" s="13"/>
      <c r="B99" s="16"/>
      <c r="C99" s="16"/>
      <c r="D99" s="2">
        <v>2020</v>
      </c>
      <c r="E99" s="6">
        <f t="shared" ref="E99:E103" si="42">G99+H99</f>
        <v>18602.5</v>
      </c>
      <c r="F99" s="2" t="s">
        <v>25</v>
      </c>
      <c r="G99" s="7">
        <v>0</v>
      </c>
      <c r="H99" s="6">
        <v>18602.5</v>
      </c>
      <c r="I99" s="2" t="s">
        <v>25</v>
      </c>
      <c r="J99" s="16"/>
      <c r="K99" s="16"/>
    </row>
    <row r="100" spans="1:11" ht="24.95" customHeight="1" x14ac:dyDescent="0.25">
      <c r="A100" s="13"/>
      <c r="B100" s="16"/>
      <c r="C100" s="16"/>
      <c r="D100" s="2">
        <v>2021</v>
      </c>
      <c r="E100" s="6">
        <f t="shared" si="42"/>
        <v>15721.3</v>
      </c>
      <c r="F100" s="2" t="s">
        <v>25</v>
      </c>
      <c r="G100" s="7">
        <v>0</v>
      </c>
      <c r="H100" s="6">
        <v>15721.3</v>
      </c>
      <c r="I100" s="2" t="s">
        <v>25</v>
      </c>
      <c r="J100" s="16"/>
      <c r="K100" s="16"/>
    </row>
    <row r="101" spans="1:11" ht="24.95" customHeight="1" x14ac:dyDescent="0.25">
      <c r="A101" s="13"/>
      <c r="B101" s="16"/>
      <c r="C101" s="16"/>
      <c r="D101" s="2">
        <v>2022</v>
      </c>
      <c r="E101" s="7">
        <f t="shared" si="42"/>
        <v>0</v>
      </c>
      <c r="F101" s="2" t="s">
        <v>25</v>
      </c>
      <c r="G101" s="7">
        <v>0</v>
      </c>
      <c r="H101" s="7">
        <v>0</v>
      </c>
      <c r="I101" s="2" t="s">
        <v>25</v>
      </c>
      <c r="J101" s="16"/>
      <c r="K101" s="16"/>
    </row>
    <row r="102" spans="1:11" ht="24.95" customHeight="1" x14ac:dyDescent="0.25">
      <c r="A102" s="13"/>
      <c r="B102" s="16"/>
      <c r="C102" s="16"/>
      <c r="D102" s="2">
        <v>2023</v>
      </c>
      <c r="E102" s="7">
        <f t="shared" si="42"/>
        <v>0</v>
      </c>
      <c r="F102" s="2" t="s">
        <v>25</v>
      </c>
      <c r="G102" s="7">
        <v>0</v>
      </c>
      <c r="H102" s="7">
        <v>0</v>
      </c>
      <c r="I102" s="2" t="s">
        <v>25</v>
      </c>
      <c r="J102" s="16"/>
      <c r="K102" s="16"/>
    </row>
    <row r="103" spans="1:11" ht="24.95" customHeight="1" x14ac:dyDescent="0.25">
      <c r="A103" s="13"/>
      <c r="B103" s="16"/>
      <c r="C103" s="16"/>
      <c r="D103" s="2" t="s">
        <v>17</v>
      </c>
      <c r="E103" s="7">
        <f t="shared" si="42"/>
        <v>0</v>
      </c>
      <c r="F103" s="2" t="s">
        <v>25</v>
      </c>
      <c r="G103" s="7">
        <v>0</v>
      </c>
      <c r="H103" s="7">
        <v>0</v>
      </c>
      <c r="I103" s="2" t="s">
        <v>25</v>
      </c>
      <c r="J103" s="16"/>
      <c r="K103" s="16"/>
    </row>
    <row r="104" spans="1:11" ht="24.95" customHeight="1" x14ac:dyDescent="0.25">
      <c r="A104" s="14"/>
      <c r="B104" s="17"/>
      <c r="C104" s="17"/>
      <c r="D104" s="2" t="s">
        <v>18</v>
      </c>
      <c r="E104" s="6">
        <f>SUM(E98:E103)</f>
        <v>34323.800000000003</v>
      </c>
      <c r="F104" s="4" t="s">
        <v>25</v>
      </c>
      <c r="G104" s="7">
        <f t="shared" ref="G104:H104" si="43">SUM(G98:G103)</f>
        <v>0</v>
      </c>
      <c r="H104" s="6">
        <f t="shared" si="43"/>
        <v>34323.800000000003</v>
      </c>
      <c r="I104" s="4" t="s">
        <v>25</v>
      </c>
      <c r="J104" s="17"/>
      <c r="K104" s="17"/>
    </row>
    <row r="105" spans="1:11" ht="24.95" customHeight="1" x14ac:dyDescent="0.25">
      <c r="A105" s="12" t="s">
        <v>50</v>
      </c>
      <c r="B105" s="15" t="s">
        <v>55</v>
      </c>
      <c r="C105" s="15" t="s">
        <v>19</v>
      </c>
      <c r="D105" s="2">
        <v>2019</v>
      </c>
      <c r="E105" s="6">
        <f>G105+H105</f>
        <v>0.4</v>
      </c>
      <c r="F105" s="2" t="s">
        <v>25</v>
      </c>
      <c r="G105" s="7">
        <v>0</v>
      </c>
      <c r="H105" s="6">
        <v>0.4</v>
      </c>
      <c r="I105" s="2" t="s">
        <v>25</v>
      </c>
      <c r="J105" s="15" t="s">
        <v>56</v>
      </c>
      <c r="K105" s="15" t="s">
        <v>57</v>
      </c>
    </row>
    <row r="106" spans="1:11" ht="24.95" customHeight="1" x14ac:dyDescent="0.25">
      <c r="A106" s="13"/>
      <c r="B106" s="16"/>
      <c r="C106" s="16"/>
      <c r="D106" s="2">
        <v>2020</v>
      </c>
      <c r="E106" s="7">
        <f t="shared" ref="E106:E110" si="44">G106+H106</f>
        <v>0</v>
      </c>
      <c r="F106" s="2" t="s">
        <v>25</v>
      </c>
      <c r="G106" s="7">
        <v>0</v>
      </c>
      <c r="H106" s="7">
        <v>0</v>
      </c>
      <c r="I106" s="2" t="s">
        <v>25</v>
      </c>
      <c r="J106" s="16"/>
      <c r="K106" s="16"/>
    </row>
    <row r="107" spans="1:11" ht="24.95" customHeight="1" x14ac:dyDescent="0.25">
      <c r="A107" s="13"/>
      <c r="B107" s="16"/>
      <c r="C107" s="16"/>
      <c r="D107" s="2">
        <v>2021</v>
      </c>
      <c r="E107" s="7">
        <f t="shared" si="44"/>
        <v>0</v>
      </c>
      <c r="F107" s="2" t="s">
        <v>25</v>
      </c>
      <c r="G107" s="7">
        <v>0</v>
      </c>
      <c r="H107" s="7">
        <v>0</v>
      </c>
      <c r="I107" s="2" t="s">
        <v>25</v>
      </c>
      <c r="J107" s="16"/>
      <c r="K107" s="16"/>
    </row>
    <row r="108" spans="1:11" ht="24.95" customHeight="1" x14ac:dyDescent="0.25">
      <c r="A108" s="13"/>
      <c r="B108" s="16"/>
      <c r="C108" s="16"/>
      <c r="D108" s="2">
        <v>2022</v>
      </c>
      <c r="E108" s="7">
        <f t="shared" si="44"/>
        <v>0</v>
      </c>
      <c r="F108" s="2" t="s">
        <v>25</v>
      </c>
      <c r="G108" s="7">
        <v>0</v>
      </c>
      <c r="H108" s="7">
        <v>0</v>
      </c>
      <c r="I108" s="2" t="s">
        <v>25</v>
      </c>
      <c r="J108" s="16"/>
      <c r="K108" s="16"/>
    </row>
    <row r="109" spans="1:11" ht="24.95" customHeight="1" x14ac:dyDescent="0.25">
      <c r="A109" s="13"/>
      <c r="B109" s="16"/>
      <c r="C109" s="16"/>
      <c r="D109" s="2">
        <v>2023</v>
      </c>
      <c r="E109" s="7">
        <f t="shared" si="44"/>
        <v>0</v>
      </c>
      <c r="F109" s="2" t="s">
        <v>25</v>
      </c>
      <c r="G109" s="7">
        <v>0</v>
      </c>
      <c r="H109" s="7">
        <v>0</v>
      </c>
      <c r="I109" s="2" t="s">
        <v>25</v>
      </c>
      <c r="J109" s="16"/>
      <c r="K109" s="16"/>
    </row>
    <row r="110" spans="1:11" ht="24.95" customHeight="1" x14ac:dyDescent="0.25">
      <c r="A110" s="13"/>
      <c r="B110" s="16"/>
      <c r="C110" s="16"/>
      <c r="D110" s="2" t="s">
        <v>17</v>
      </c>
      <c r="E110" s="7">
        <f t="shared" si="44"/>
        <v>0</v>
      </c>
      <c r="F110" s="2" t="s">
        <v>25</v>
      </c>
      <c r="G110" s="7">
        <v>0</v>
      </c>
      <c r="H110" s="7">
        <v>0</v>
      </c>
      <c r="I110" s="2" t="s">
        <v>25</v>
      </c>
      <c r="J110" s="16"/>
      <c r="K110" s="16"/>
    </row>
    <row r="111" spans="1:11" ht="24.95" customHeight="1" x14ac:dyDescent="0.25">
      <c r="A111" s="14"/>
      <c r="B111" s="17"/>
      <c r="C111" s="17"/>
      <c r="D111" s="2" t="s">
        <v>18</v>
      </c>
      <c r="E111" s="6">
        <f>SUM(E105:E110)</f>
        <v>0.4</v>
      </c>
      <c r="F111" s="4" t="s">
        <v>25</v>
      </c>
      <c r="G111" s="7">
        <f t="shared" ref="G111:H111" si="45">SUM(G105:G110)</f>
        <v>0</v>
      </c>
      <c r="H111" s="6">
        <f t="shared" si="45"/>
        <v>0.4</v>
      </c>
      <c r="I111" s="4" t="s">
        <v>25</v>
      </c>
      <c r="J111" s="17"/>
      <c r="K111" s="17"/>
    </row>
    <row r="112" spans="1:11" ht="24.95" customHeight="1" x14ac:dyDescent="0.25">
      <c r="A112" s="21" t="s">
        <v>59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1:11" ht="24.95" customHeight="1" x14ac:dyDescent="0.25">
      <c r="A113" s="12" t="s">
        <v>60</v>
      </c>
      <c r="B113" s="24" t="s">
        <v>61</v>
      </c>
      <c r="C113" s="24" t="s">
        <v>19</v>
      </c>
      <c r="D113" s="2">
        <v>2019</v>
      </c>
      <c r="E113" s="6">
        <f>G113+H113</f>
        <v>406.1515</v>
      </c>
      <c r="F113" s="2" t="s">
        <v>25</v>
      </c>
      <c r="G113" s="7">
        <f>G120</f>
        <v>0</v>
      </c>
      <c r="H113" s="6">
        <f>H120</f>
        <v>406.1515</v>
      </c>
      <c r="I113" s="2" t="s">
        <v>25</v>
      </c>
      <c r="J113" s="15" t="s">
        <v>62</v>
      </c>
      <c r="K113" s="15" t="s">
        <v>66</v>
      </c>
    </row>
    <row r="114" spans="1:11" ht="23.25" customHeight="1" x14ac:dyDescent="0.25">
      <c r="A114" s="13"/>
      <c r="B114" s="25"/>
      <c r="C114" s="25"/>
      <c r="D114" s="2">
        <v>2020</v>
      </c>
      <c r="E114" s="7">
        <f t="shared" ref="E114:E117" si="46">G114+H114</f>
        <v>0</v>
      </c>
      <c r="F114" s="2" t="s">
        <v>25</v>
      </c>
      <c r="G114" s="7">
        <f t="shared" ref="G114:G118" si="47">G121</f>
        <v>0</v>
      </c>
      <c r="H114" s="7">
        <f t="shared" ref="H114:H118" si="48">H121</f>
        <v>0</v>
      </c>
      <c r="I114" s="2" t="s">
        <v>25</v>
      </c>
      <c r="J114" s="16"/>
      <c r="K114" s="16"/>
    </row>
    <row r="115" spans="1:11" ht="21.75" customHeight="1" x14ac:dyDescent="0.25">
      <c r="A115" s="13"/>
      <c r="B115" s="25"/>
      <c r="C115" s="25"/>
      <c r="D115" s="2">
        <v>2021</v>
      </c>
      <c r="E115" s="7">
        <f t="shared" si="46"/>
        <v>0</v>
      </c>
      <c r="F115" s="2" t="s">
        <v>25</v>
      </c>
      <c r="G115" s="7">
        <f t="shared" si="47"/>
        <v>0</v>
      </c>
      <c r="H115" s="7">
        <f t="shared" si="48"/>
        <v>0</v>
      </c>
      <c r="I115" s="2" t="s">
        <v>25</v>
      </c>
      <c r="J115" s="16"/>
      <c r="K115" s="16"/>
    </row>
    <row r="116" spans="1:11" ht="21" customHeight="1" x14ac:dyDescent="0.25">
      <c r="A116" s="13"/>
      <c r="B116" s="25"/>
      <c r="C116" s="25"/>
      <c r="D116" s="2">
        <v>2022</v>
      </c>
      <c r="E116" s="7">
        <f t="shared" si="46"/>
        <v>0</v>
      </c>
      <c r="F116" s="2" t="s">
        <v>25</v>
      </c>
      <c r="G116" s="7">
        <f t="shared" si="47"/>
        <v>0</v>
      </c>
      <c r="H116" s="7">
        <f t="shared" si="48"/>
        <v>0</v>
      </c>
      <c r="I116" s="2" t="s">
        <v>25</v>
      </c>
      <c r="J116" s="16"/>
      <c r="K116" s="16"/>
    </row>
    <row r="117" spans="1:11" ht="23.25" customHeight="1" x14ac:dyDescent="0.25">
      <c r="A117" s="13"/>
      <c r="B117" s="25"/>
      <c r="C117" s="25"/>
      <c r="D117" s="2">
        <v>2023</v>
      </c>
      <c r="E117" s="7">
        <f t="shared" si="46"/>
        <v>0</v>
      </c>
      <c r="F117" s="2" t="s">
        <v>25</v>
      </c>
      <c r="G117" s="7">
        <f t="shared" si="47"/>
        <v>0</v>
      </c>
      <c r="H117" s="7">
        <f t="shared" si="48"/>
        <v>0</v>
      </c>
      <c r="I117" s="2" t="s">
        <v>25</v>
      </c>
      <c r="J117" s="16"/>
      <c r="K117" s="16"/>
    </row>
    <row r="118" spans="1:11" ht="24.95" customHeight="1" x14ac:dyDescent="0.25">
      <c r="A118" s="13"/>
      <c r="B118" s="25"/>
      <c r="C118" s="25"/>
      <c r="D118" s="2" t="s">
        <v>17</v>
      </c>
      <c r="E118" s="6">
        <f>G118+H118+F118</f>
        <v>18345.886999999999</v>
      </c>
      <c r="F118" s="6">
        <f>F125</f>
        <v>17435.931</v>
      </c>
      <c r="G118" s="6">
        <f t="shared" si="47"/>
        <v>873.5</v>
      </c>
      <c r="H118" s="6">
        <f t="shared" si="48"/>
        <v>36.456000000000003</v>
      </c>
      <c r="I118" s="2" t="s">
        <v>25</v>
      </c>
      <c r="J118" s="16"/>
      <c r="K118" s="16"/>
    </row>
    <row r="119" spans="1:11" ht="24.95" customHeight="1" x14ac:dyDescent="0.25">
      <c r="A119" s="14"/>
      <c r="B119" s="26"/>
      <c r="C119" s="26"/>
      <c r="D119" s="2" t="s">
        <v>18</v>
      </c>
      <c r="E119" s="6">
        <f>SUM(E113:E118)</f>
        <v>18752.038499999999</v>
      </c>
      <c r="F119" s="6">
        <f>SUM(F113:F118)</f>
        <v>17435.931</v>
      </c>
      <c r="G119" s="6">
        <f t="shared" ref="G119:H119" si="49">SUM(G113:G118)</f>
        <v>873.5</v>
      </c>
      <c r="H119" s="6">
        <f t="shared" si="49"/>
        <v>442.60750000000002</v>
      </c>
      <c r="I119" s="4" t="s">
        <v>25</v>
      </c>
      <c r="J119" s="17"/>
      <c r="K119" s="17"/>
    </row>
    <row r="120" spans="1:11" ht="30" customHeight="1" x14ac:dyDescent="0.25">
      <c r="A120" s="12" t="s">
        <v>64</v>
      </c>
      <c r="B120" s="27" t="s">
        <v>63</v>
      </c>
      <c r="C120" s="15" t="s">
        <v>19</v>
      </c>
      <c r="D120" s="2">
        <v>2019</v>
      </c>
      <c r="E120" s="6">
        <f>G120+H120</f>
        <v>406.1515</v>
      </c>
      <c r="F120" s="2" t="s">
        <v>25</v>
      </c>
      <c r="G120" s="7">
        <v>0</v>
      </c>
      <c r="H120" s="6">
        <v>406.1515</v>
      </c>
      <c r="I120" s="2" t="s">
        <v>25</v>
      </c>
      <c r="J120" s="15" t="s">
        <v>62</v>
      </c>
      <c r="K120" s="15" t="s">
        <v>66</v>
      </c>
    </row>
    <row r="121" spans="1:11" ht="30" customHeight="1" x14ac:dyDescent="0.25">
      <c r="A121" s="13"/>
      <c r="B121" s="28"/>
      <c r="C121" s="16"/>
      <c r="D121" s="2">
        <v>2020</v>
      </c>
      <c r="E121" s="7">
        <f t="shared" ref="E121:E124" si="50">G121+H121</f>
        <v>0</v>
      </c>
      <c r="F121" s="2" t="s">
        <v>25</v>
      </c>
      <c r="G121" s="7">
        <v>0</v>
      </c>
      <c r="H121" s="7">
        <v>0</v>
      </c>
      <c r="I121" s="2" t="s">
        <v>25</v>
      </c>
      <c r="J121" s="16"/>
      <c r="K121" s="16"/>
    </row>
    <row r="122" spans="1:11" ht="30" customHeight="1" x14ac:dyDescent="0.25">
      <c r="A122" s="13"/>
      <c r="B122" s="28"/>
      <c r="C122" s="16"/>
      <c r="D122" s="2">
        <v>2021</v>
      </c>
      <c r="E122" s="7">
        <f t="shared" si="50"/>
        <v>0</v>
      </c>
      <c r="F122" s="2" t="s">
        <v>25</v>
      </c>
      <c r="G122" s="7">
        <v>0</v>
      </c>
      <c r="H122" s="7">
        <v>0</v>
      </c>
      <c r="I122" s="2" t="s">
        <v>25</v>
      </c>
      <c r="J122" s="16"/>
      <c r="K122" s="16"/>
    </row>
    <row r="123" spans="1:11" ht="33.75" customHeight="1" x14ac:dyDescent="0.25">
      <c r="A123" s="13"/>
      <c r="B123" s="28"/>
      <c r="C123" s="16"/>
      <c r="D123" s="2">
        <v>2022</v>
      </c>
      <c r="E123" s="7">
        <f t="shared" si="50"/>
        <v>0</v>
      </c>
      <c r="F123" s="2" t="s">
        <v>25</v>
      </c>
      <c r="G123" s="7">
        <v>0</v>
      </c>
      <c r="H123" s="7">
        <v>0</v>
      </c>
      <c r="I123" s="2" t="s">
        <v>25</v>
      </c>
      <c r="J123" s="16"/>
      <c r="K123" s="16"/>
    </row>
    <row r="124" spans="1:11" ht="36" customHeight="1" x14ac:dyDescent="0.25">
      <c r="A124" s="13"/>
      <c r="B124" s="28"/>
      <c r="C124" s="16"/>
      <c r="D124" s="2">
        <v>2023</v>
      </c>
      <c r="E124" s="7">
        <f t="shared" si="50"/>
        <v>0</v>
      </c>
      <c r="F124" s="2" t="s">
        <v>25</v>
      </c>
      <c r="G124" s="7">
        <v>0</v>
      </c>
      <c r="H124" s="7">
        <v>0</v>
      </c>
      <c r="I124" s="2" t="s">
        <v>25</v>
      </c>
      <c r="J124" s="16"/>
      <c r="K124" s="16"/>
    </row>
    <row r="125" spans="1:11" ht="34.5" customHeight="1" x14ac:dyDescent="0.25">
      <c r="A125" s="13"/>
      <c r="B125" s="28"/>
      <c r="C125" s="16"/>
      <c r="D125" s="2" t="s">
        <v>17</v>
      </c>
      <c r="E125" s="6">
        <f>G125+H125+F125</f>
        <v>18345.886999999999</v>
      </c>
      <c r="F125" s="6">
        <v>17435.931</v>
      </c>
      <c r="G125" s="6">
        <v>873.5</v>
      </c>
      <c r="H125" s="6">
        <v>36.456000000000003</v>
      </c>
      <c r="I125" s="2" t="s">
        <v>25</v>
      </c>
      <c r="J125" s="16"/>
      <c r="K125" s="16"/>
    </row>
    <row r="126" spans="1:11" ht="39.75" customHeight="1" x14ac:dyDescent="0.25">
      <c r="A126" s="14"/>
      <c r="B126" s="29"/>
      <c r="C126" s="17"/>
      <c r="D126" s="2" t="s">
        <v>18</v>
      </c>
      <c r="E126" s="6">
        <f>SUM(E120:E125)</f>
        <v>18752.038499999999</v>
      </c>
      <c r="F126" s="6">
        <f>SUM(F120:F125)</f>
        <v>17435.931</v>
      </c>
      <c r="G126" s="6">
        <f t="shared" ref="G126:H126" si="51">SUM(G120:G125)</f>
        <v>873.5</v>
      </c>
      <c r="H126" s="6">
        <f t="shared" si="51"/>
        <v>442.60750000000002</v>
      </c>
      <c r="I126" s="4" t="s">
        <v>25</v>
      </c>
      <c r="J126" s="17"/>
      <c r="K126" s="17"/>
    </row>
    <row r="127" spans="1:11" x14ac:dyDescent="0.25">
      <c r="K127" s="5"/>
    </row>
  </sheetData>
  <mergeCells count="91">
    <mergeCell ref="K11:K17"/>
    <mergeCell ref="A120:A126"/>
    <mergeCell ref="B120:B126"/>
    <mergeCell ref="C120:C126"/>
    <mergeCell ref="J120:J126"/>
    <mergeCell ref="K120:K126"/>
    <mergeCell ref="A112:K112"/>
    <mergeCell ref="A113:A119"/>
    <mergeCell ref="B113:B119"/>
    <mergeCell ref="C113:C119"/>
    <mergeCell ref="J113:J119"/>
    <mergeCell ref="K113:K119"/>
    <mergeCell ref="C55:C61"/>
    <mergeCell ref="B55:B61"/>
    <mergeCell ref="A55:A61"/>
    <mergeCell ref="J55:J61"/>
    <mergeCell ref="K55:K61"/>
    <mergeCell ref="C48:C54"/>
    <mergeCell ref="A48:A54"/>
    <mergeCell ref="B48:B54"/>
    <mergeCell ref="C33:C39"/>
    <mergeCell ref="A33:A39"/>
    <mergeCell ref="B33:B39"/>
    <mergeCell ref="C40:C46"/>
    <mergeCell ref="A40:A46"/>
    <mergeCell ref="B40:B46"/>
    <mergeCell ref="A47:K47"/>
    <mergeCell ref="J26:J46"/>
    <mergeCell ref="K26:K46"/>
    <mergeCell ref="J48:J54"/>
    <mergeCell ref="K48:K54"/>
    <mergeCell ref="A18:K18"/>
    <mergeCell ref="B19:B25"/>
    <mergeCell ref="A19:A25"/>
    <mergeCell ref="C19:C25"/>
    <mergeCell ref="C26:C32"/>
    <mergeCell ref="B26:B32"/>
    <mergeCell ref="A26:A32"/>
    <mergeCell ref="J19:J25"/>
    <mergeCell ref="K19:K25"/>
    <mergeCell ref="A4:K4"/>
    <mergeCell ref="H1:K1"/>
    <mergeCell ref="A10:K10"/>
    <mergeCell ref="A11:B17"/>
    <mergeCell ref="C11:C17"/>
    <mergeCell ref="E6:I6"/>
    <mergeCell ref="F7:I7"/>
    <mergeCell ref="J6:K6"/>
    <mergeCell ref="A6:A8"/>
    <mergeCell ref="B6:B8"/>
    <mergeCell ref="C6:C8"/>
    <mergeCell ref="D6:D8"/>
    <mergeCell ref="E7:E8"/>
    <mergeCell ref="J7:J8"/>
    <mergeCell ref="K7:K8"/>
    <mergeCell ref="J11:J17"/>
    <mergeCell ref="C62:C68"/>
    <mergeCell ref="B62:B68"/>
    <mergeCell ref="A62:A68"/>
    <mergeCell ref="J62:J68"/>
    <mergeCell ref="K62:K68"/>
    <mergeCell ref="A76:A82"/>
    <mergeCell ref="B76:B82"/>
    <mergeCell ref="C76:C82"/>
    <mergeCell ref="J69:J82"/>
    <mergeCell ref="K69:K82"/>
    <mergeCell ref="C69:C75"/>
    <mergeCell ref="B69:B75"/>
    <mergeCell ref="A69:A75"/>
    <mergeCell ref="A83:K83"/>
    <mergeCell ref="C84:C90"/>
    <mergeCell ref="A84:A90"/>
    <mergeCell ref="B84:B90"/>
    <mergeCell ref="J84:J90"/>
    <mergeCell ref="K84:K90"/>
    <mergeCell ref="H2:K2"/>
    <mergeCell ref="A105:A111"/>
    <mergeCell ref="B105:B111"/>
    <mergeCell ref="C105:C111"/>
    <mergeCell ref="J105:J111"/>
    <mergeCell ref="K105:K111"/>
    <mergeCell ref="A98:A104"/>
    <mergeCell ref="B98:B104"/>
    <mergeCell ref="C98:C104"/>
    <mergeCell ref="J98:J104"/>
    <mergeCell ref="K98:K104"/>
    <mergeCell ref="A91:A97"/>
    <mergeCell ref="B91:B97"/>
    <mergeCell ref="C91:C97"/>
    <mergeCell ref="J91:J97"/>
    <mergeCell ref="K91:K97"/>
  </mergeCells>
  <pageMargins left="0.55118110236220474" right="0.23622047244094491" top="0.55118110236220474" bottom="0.3149606299212598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2019-10-03T01:33:29Z</dcterms:modified>
</cp:coreProperties>
</file>